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MAPm55/K2EWddN1bazgtcDoqr+SwZalt/7XS07S/Ix09vePo+99Bn90tZC/ymPMo72WOib5nt341bWucKQ+x7g==" workbookSaltValue="YOv1s2hoo1AX2IttSpvFAw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Costing Sheet" sheetId="1" state="visible" r:id="rId3"/>
    <sheet name="Fabric Consumption" sheetId="2" state="visible" r:id="rId4"/>
    <sheet name="Lists" sheetId="3" state="hidden" r:id="rId5"/>
  </sheets>
  <definedNames>
    <definedName function="false" hidden="false" localSheetId="0" name="_xlnm.Print_Area" vbProcedure="false">'Costing Sheet'!$B$2:$E$58</definedName>
    <definedName function="false" hidden="false" localSheetId="1" name="_xlnm.Print_Area" vbProcedure="false">'Fabric Consumption'!$B$2:$H$33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<sst xmlns="http://schemas.openxmlformats.org/spreadsheetml/2006/main" count="199" uniqueCount="193">
  <si>
    <t xml:space="preserve">Garment costing sheet – cost per piece &amp; selling price</t>
  </si>
  <si>
    <t xml:space="preserve">Fill the yellow cells. Everything else is worked out.</t>
  </si>
  <si>
    <t xml:space="preserve">Style / article</t>
  </si>
  <si>
    <t xml:space="preserve">Hoodie with zip (HD-320)</t>
  </si>
  <si>
    <t xml:space="preserve">Buyer / for</t>
  </si>
  <si>
    <t xml:space="preserve">Wholesale</t>
  </si>
  <si>
    <t xml:space="preserve">Fabric</t>
  </si>
  <si>
    <t xml:space="preserve">Fleece 320 GSM</t>
  </si>
  <si>
    <t xml:space="preserve">Fabric per piece (kg or m)</t>
  </si>
  <si>
    <t xml:space="preserve">Wastage %</t>
  </si>
  <si>
    <t xml:space="preserve">Fabric rate (₹ per kg / m)</t>
  </si>
  <si>
    <t xml:space="preserve">Trims &amp; accessories</t>
  </si>
  <si>
    <t xml:space="preserve">Qty / pc</t>
  </si>
  <si>
    <t xml:space="preserve">Rate (₹)</t>
  </si>
  <si>
    <t xml:space="preserve">Cost / pc (₹)</t>
  </si>
  <si>
    <t xml:space="preserve">Main + size + care label</t>
  </si>
  <si>
    <t xml:space="preserve">Hang tag</t>
  </si>
  <si>
    <t xml:space="preserve">Polybag</t>
  </si>
  <si>
    <t xml:space="preserve">Carton share</t>
  </si>
  <si>
    <t xml:space="preserve">Zipper</t>
  </si>
  <si>
    <t xml:space="preserve">Drawcord</t>
  </si>
  <si>
    <t xml:space="preserve">Thread</t>
  </si>
  <si>
    <t xml:space="preserve">Stitching operations (piece rate)</t>
  </si>
  <si>
    <t xml:space="preserve">Rate / pc (₹)</t>
  </si>
  <si>
    <t xml:space="preserve">Shoulder join</t>
  </si>
  <si>
    <t xml:space="preserve">Hood attach</t>
  </si>
  <si>
    <t xml:space="preserve">Zip attach</t>
  </si>
  <si>
    <t xml:space="preserve">Sleeve attach</t>
  </si>
  <si>
    <t xml:space="preserve">Side seam (overlock)</t>
  </si>
  <si>
    <t xml:space="preserve">Flatlock hemming</t>
  </si>
  <si>
    <t xml:space="preserve">Thread cutting &amp; checking</t>
  </si>
  <si>
    <t xml:space="preserve">Ironing</t>
  </si>
  <si>
    <t xml:space="preserve">Packing</t>
  </si>
  <si>
    <t xml:space="preserve">Fabric cost</t>
  </si>
  <si>
    <t xml:space="preserve">Stitching labour</t>
  </si>
  <si>
    <t xml:space="preserve">Job work – print / embroidery / wash (₹ / pc)</t>
  </si>
  <si>
    <t xml:space="preserve">Packing &amp; other (₹ / pc)</t>
  </si>
  <si>
    <t xml:space="preserve">DIRECT COST PER PIECE</t>
  </si>
  <si>
    <t xml:space="preserve">Overhead % (rent, power, staff…)</t>
  </si>
  <si>
    <t xml:space="preserve">COST PER PIECE</t>
  </si>
  <si>
    <t xml:space="preserve">Profit markup %</t>
  </si>
  <si>
    <t xml:space="preserve">SELLING PRICE PER PIECE (ex-GST)</t>
  </si>
  <si>
    <t xml:space="preserve">Price per dozen</t>
  </si>
  <si>
    <t xml:space="preserve">GST % (check current rate with your CA)</t>
  </si>
  <si>
    <t xml:space="preserve">Price per piece incl. GST</t>
  </si>
  <si>
    <t xml:space="preserve">Order quantity (pcs)</t>
  </si>
  <si>
    <t xml:space="preserve">ORDER VALUE (ex-GST)</t>
  </si>
  <si>
    <t xml:space="preserve">Profit on the order</t>
  </si>
  <si>
    <t xml:space="preserve">Need costing for 100 styles linked to orders, cutting, karigar wages, job work, GST invoices and profit per order? See XploreGarment on the xplorexcel.com store.</t>
  </si>
  <si>
    <t xml:space="preserve">Free template by xplorexcel.com</t>
  </si>
  <si>
    <t xml:space="preserve">Fabric consumption calculator – knit (kg) &amp; woven (metres)</t>
  </si>
  <si>
    <t xml:space="preserve">KNIT (T-shirt, hoodie, top) – kg</t>
  </si>
  <si>
    <t xml:space="preserve">WOVEN (shirt, kurti, pant) – metres</t>
  </si>
  <si>
    <t xml:space="preserve">Body length (cm)</t>
  </si>
  <si>
    <t xml:space="preserve">Pattern part</t>
  </si>
  <si>
    <t xml:space="preserve">Length (cm)</t>
  </si>
  <si>
    <t xml:space="preserve">Width (cm)</t>
  </si>
  <si>
    <t xml:space="preserve">Pieces</t>
  </si>
  <si>
    <t xml:space="preserve">Sleeve length (cm)</t>
  </si>
  <si>
    <t xml:space="preserve">Front</t>
  </si>
  <si>
    <t xml:space="preserve">Half chest (cm)</t>
  </si>
  <si>
    <t xml:space="preserve">Back</t>
  </si>
  <si>
    <t xml:space="preserve">Length allowance – hem + seams (cm)</t>
  </si>
  <si>
    <t xml:space="preserve">Sleeve</t>
  </si>
  <si>
    <t xml:space="preserve">Width allowance – seams (cm)</t>
  </si>
  <si>
    <t xml:space="preserve">Collar + band</t>
  </si>
  <si>
    <t xml:space="preserve">Fabric GSM</t>
  </si>
  <si>
    <t xml:space="preserve">Cuff</t>
  </si>
  <si>
    <t xml:space="preserve">Pocket</t>
  </si>
  <si>
    <t xml:space="preserve">Fabric per dozen (kg)</t>
  </si>
  <si>
    <t xml:space="preserve">Fabric per piece (kg)</t>
  </si>
  <si>
    <t xml:space="preserve">Fabric width (inches)</t>
  </si>
  <si>
    <t xml:space="preserve">Per piece with wastage (kg)</t>
  </si>
  <si>
    <t xml:space="preserve">Marker efficiency %</t>
  </si>
  <si>
    <t xml:space="preserve">Fabric for the order (kg)</t>
  </si>
  <si>
    <t xml:space="preserve">Formula: (body length + sleeve length + allowance) × (half chest + allowance) × 2 × GSM × 12 ÷ 1,00,00,000 = kg per dozen.</t>
  </si>
  <si>
    <t xml:space="preserve">Pattern area per piece (sq cm)</t>
  </si>
  <si>
    <t xml:space="preserve">Fabric per piece (m)</t>
  </si>
  <si>
    <t xml:space="preserve">Per piece with wastage (m)</t>
  </si>
  <si>
    <t xml:space="preserve">GSM – METRE – KG CONVERTER</t>
  </si>
  <si>
    <t xml:space="preserve">Fabric for the order (m)</t>
  </si>
  <si>
    <t xml:space="preserve">GSM</t>
  </si>
  <si>
    <t xml:space="preserve">Open width (inches)</t>
  </si>
  <si>
    <t xml:space="preserve">Quantity in kg</t>
  </si>
  <si>
    <t xml:space="preserve">Quantity in metres</t>
  </si>
  <si>
    <t xml:space="preserve">Grams per running metre</t>
  </si>
  <si>
    <t xml:space="preserve">Metres per kg</t>
  </si>
  <si>
    <t xml:space="preserve">UPI</t>
  </si>
  <si>
    <t xml:space="preserve">Per sq ft</t>
  </si>
  <si>
    <t xml:space="preserve">One</t>
  </si>
  <si>
    <t xml:space="preserve">Cash</t>
  </si>
  <si>
    <t xml:space="preserve">Fixed</t>
  </si>
  <si>
    <t xml:space="preserve">Two</t>
  </si>
  <si>
    <t xml:space="preserve">Cheque</t>
  </si>
  <si>
    <t xml:space="preserve">Three</t>
  </si>
  <si>
    <t xml:space="preserve">Bank transfer</t>
  </si>
  <si>
    <t xml:space="preserve">Four</t>
  </si>
  <si>
    <t xml:space="preserve">Card</t>
  </si>
  <si>
    <t xml:space="preserve">Five</t>
  </si>
  <si>
    <t xml:space="preserve">Six</t>
  </si>
  <si>
    <t xml:space="preserve">Seven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</si>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</sst>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.000"/>
    <numFmt numFmtId="166" formatCode="0%"/>
    <numFmt numFmtId="167" formatCode="###,##0;\(###,##0\);\-"/>
    <numFmt numFmtId="168" formatCode="0.00"/>
    <numFmt numFmtId="169" formatCode="#,##0.##"/>
    <numFmt numFmtId="170" formatCode="0.0"/>
    <numFmt numFmtId="171" formatCode="0"/>
    <numFmt numFmtId="172" formatCode="0.0000"/>
    <numFmt numFmtId="173" formatCode="#,##0.0"/>
    <numFmt numFmtId="174" formatCode="#,##0"/>
    <numFmt numFmtId="175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i val="true"/>
      <sz val="9"/>
      <color rgb="FFC00000"/>
      <name val="Cambria"/>
      <family val="0"/>
      <charset val="1"/>
    </font>
    <font>
      <i val="true"/>
      <sz val="8"/>
      <color rgb="FF20AD96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i val="true"/>
      <sz val="8"/>
      <color rgb="FF7F7F7F"/>
      <name val="Cambria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002060"/>
        <bgColor rgb="FF000080"/>
      </patternFill>
    </fill>
    <fill>
      <patternFill patternType="solid">
        <fgColor rgb="FFE2EFDA"/>
        <bgColor rgb="FFDDEBF7"/>
      </patternFill>
    </fill>
    <fill>
      <patternFill patternType="solid">
        <fgColor rgb="FFDDEBF7"/>
        <bgColor rgb="FFE2EFDA"/>
      </patternFill>
    </fill>
    <fill>
      <patternFill patternType="solid">
        <fgColor rgb="FFBF8F00"/>
        <bgColor rgb="FF808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5" fontId="7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6" fontId="7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7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9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0" fillId="4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1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11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5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7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1" fontId="9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7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3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74" fontId="7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7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3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5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66669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5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4" min="3" style="0" width="12"/>
    <col collapsed="false" customWidth="true" hidden="false" outlineLevel="0" max="5" min="5" style="0" width="14"/>
    <col collapsed="false" customWidth="true" hidden="false" outlineLevel="0" max="7" min="6" style="0" width="2"/>
  </cols>
  <sheetData>
    <row r="2" customFormat="false" ht="30" hidden="false" customHeight="true" outlineLevel="0" collapsed="false">
      <c r="B2" s="1" t="s">
        <v>0</v>
      </c>
      <c r="C2" s="1"/>
      <c r="D2" s="1"/>
      <c r="E2" s="1"/>
    </row>
    <row r="3" customFormat="false" ht="15" hidden="false" customHeight="true" outlineLevel="0" collapsed="false">
      <c r="B3" s="2" t="s">
        <v>1</v>
      </c>
      <c r="C3" s="2"/>
      <c r="D3" s="2"/>
      <c r="E3" s="2"/>
    </row>
    <row r="5" customFormat="false" ht="15" hidden="false" customHeight="true" outlineLevel="0" collapsed="false">
      <c r="B5" s="3" t="s">
        <v>2</v>
      </c>
      <c r="C5" s="4" t="s">
        <v>3</v>
      </c>
      <c r="D5" s="4"/>
      <c r="E5" s="4"/>
    </row>
    <row r="6" customFormat="false" ht="15" hidden="false" customHeight="true" outlineLevel="0" collapsed="false">
      <c r="B6" s="3" t="s">
        <v>4</v>
      </c>
      <c r="C6" s="4" t="s">
        <v>5</v>
      </c>
      <c r="D6" s="4"/>
      <c r="E6" s="4"/>
    </row>
    <row r="7" customFormat="false" ht="15" hidden="false" customHeight="true" outlineLevel="0" collapsed="false">
      <c r="B7" s="3" t="s">
        <v>6</v>
      </c>
      <c r="C7" s="4" t="s">
        <v>7</v>
      </c>
      <c r="D7" s="4"/>
      <c r="E7" s="4"/>
    </row>
    <row r="8" customFormat="false" ht="15" hidden="false" customHeight="false" outlineLevel="0" collapsed="false">
      <c r="B8" s="3" t="s">
        <v>8</v>
      </c>
      <c r="C8" s="5" t="n">
        <v>0.62</v>
      </c>
      <c r="D8" s="5"/>
      <c r="E8" s="5"/>
    </row>
    <row r="9" customFormat="false" ht="15" hidden="false" customHeight="false" outlineLevel="0" collapsed="false">
      <c r="B9" s="3" t="s">
        <v>9</v>
      </c>
      <c r="C9" s="6" t="n">
        <v>0.1</v>
      </c>
      <c r="D9" s="6"/>
      <c r="E9" s="6"/>
    </row>
    <row r="10" customFormat="false" ht="15" hidden="false" customHeight="false" outlineLevel="0" collapsed="false">
      <c r="B10" s="3" t="s">
        <v>10</v>
      </c>
      <c r="C10" s="7" t="n">
        <v>380</v>
      </c>
      <c r="D10" s="7"/>
      <c r="E10" s="7"/>
    </row>
    <row r="12" customFormat="false" ht="24" hidden="false" customHeight="true" outlineLevel="0" collapsed="false">
      <c r="B12" s="8" t="s">
        <v>11</v>
      </c>
      <c r="C12" s="8" t="s">
        <v>12</v>
      </c>
      <c r="D12" s="8" t="s">
        <v>13</v>
      </c>
      <c r="E12" s="8" t="s">
        <v>14</v>
      </c>
    </row>
    <row r="13" customFormat="false" ht="15" hidden="false" customHeight="false" outlineLevel="0" collapsed="false">
      <c r="B13" s="9" t="s">
        <v>15</v>
      </c>
      <c r="C13" s="10" t="n">
        <v>1</v>
      </c>
      <c r="D13" s="10" t="n">
        <v>2.1</v>
      </c>
      <c r="E13" s="11" t="n">
        <f aca="false">ROUND(N(C13)*N(D13),2)</f>
        <v>2.1</v>
      </c>
    </row>
    <row r="14" customFormat="false" ht="15" hidden="false" customHeight="false" outlineLevel="0" collapsed="false">
      <c r="B14" s="9" t="s">
        <v>16</v>
      </c>
      <c r="C14" s="10" t="n">
        <v>1</v>
      </c>
      <c r="D14" s="10" t="n">
        <v>1.5</v>
      </c>
      <c r="E14" s="11" t="n">
        <f aca="false">ROUND(N(C14)*N(D14),2)</f>
        <v>1.5</v>
      </c>
    </row>
    <row r="15" customFormat="false" ht="15" hidden="false" customHeight="false" outlineLevel="0" collapsed="false">
      <c r="B15" s="9" t="s">
        <v>17</v>
      </c>
      <c r="C15" s="10" t="n">
        <v>1</v>
      </c>
      <c r="D15" s="10" t="n">
        <v>1.8</v>
      </c>
      <c r="E15" s="11" t="n">
        <f aca="false">ROUND(N(C15)*N(D15),2)</f>
        <v>1.8</v>
      </c>
    </row>
    <row r="16" customFormat="false" ht="15" hidden="false" customHeight="false" outlineLevel="0" collapsed="false">
      <c r="B16" s="9" t="s">
        <v>18</v>
      </c>
      <c r="C16" s="10" t="n">
        <v>1</v>
      </c>
      <c r="D16" s="10" t="n">
        <v>2.5</v>
      </c>
      <c r="E16" s="11" t="n">
        <f aca="false">ROUND(N(C16)*N(D16),2)</f>
        <v>2.5</v>
      </c>
    </row>
    <row r="17" customFormat="false" ht="15" hidden="false" customHeight="false" outlineLevel="0" collapsed="false">
      <c r="B17" s="9" t="s">
        <v>19</v>
      </c>
      <c r="C17" s="10" t="n">
        <v>1</v>
      </c>
      <c r="D17" s="10" t="n">
        <v>9</v>
      </c>
      <c r="E17" s="11" t="n">
        <f aca="false">ROUND(N(C17)*N(D17),2)</f>
        <v>9</v>
      </c>
    </row>
    <row r="18" customFormat="false" ht="15" hidden="false" customHeight="false" outlineLevel="0" collapsed="false">
      <c r="B18" s="9" t="s">
        <v>20</v>
      </c>
      <c r="C18" s="10" t="n">
        <v>1</v>
      </c>
      <c r="D18" s="10" t="n">
        <v>4</v>
      </c>
      <c r="E18" s="11" t="n">
        <f aca="false">ROUND(N(C18)*N(D18),2)</f>
        <v>4</v>
      </c>
    </row>
    <row r="19" customFormat="false" ht="15" hidden="false" customHeight="false" outlineLevel="0" collapsed="false">
      <c r="B19" s="9" t="s">
        <v>21</v>
      </c>
      <c r="C19" s="10" t="n">
        <v>1</v>
      </c>
      <c r="D19" s="10" t="n">
        <v>2.5</v>
      </c>
      <c r="E19" s="11" t="n">
        <f aca="false">ROUND(N(C19)*N(D19),2)</f>
        <v>2.5</v>
      </c>
    </row>
    <row r="20" customFormat="false" ht="15" hidden="false" customHeight="false" outlineLevel="0" collapsed="false">
      <c r="B20" s="9"/>
      <c r="C20" s="10"/>
      <c r="D20" s="10"/>
      <c r="E20" s="11" t="n">
        <f aca="false">ROUND(N(C20)*N(D20),2)</f>
        <v>0</v>
      </c>
    </row>
    <row r="21" customFormat="false" ht="15" hidden="false" customHeight="false" outlineLevel="0" collapsed="false">
      <c r="B21" s="9"/>
      <c r="C21" s="10"/>
      <c r="D21" s="10"/>
      <c r="E21" s="11" t="n">
        <f aca="false">ROUND(N(C21)*N(D21),2)</f>
        <v>0</v>
      </c>
    </row>
    <row r="22" customFormat="false" ht="15" hidden="false" customHeight="false" outlineLevel="0" collapsed="false">
      <c r="B22" s="9"/>
      <c r="C22" s="10"/>
      <c r="D22" s="10"/>
      <c r="E22" s="11" t="n">
        <f aca="false">ROUND(N(C22)*N(D22),2)</f>
        <v>0</v>
      </c>
    </row>
    <row r="24" customFormat="false" ht="24" hidden="false" customHeight="true" outlineLevel="0" collapsed="false">
      <c r="B24" s="8" t="s">
        <v>22</v>
      </c>
      <c r="C24" s="8"/>
      <c r="D24" s="8"/>
      <c r="E24" s="8" t="s">
        <v>23</v>
      </c>
    </row>
    <row r="25" customFormat="false" ht="15" hidden="false" customHeight="true" outlineLevel="0" collapsed="false">
      <c r="B25" s="9" t="s">
        <v>24</v>
      </c>
      <c r="C25" s="9"/>
      <c r="D25" s="9"/>
      <c r="E25" s="10" t="n">
        <v>1.5</v>
      </c>
    </row>
    <row r="26" customFormat="false" ht="15" hidden="false" customHeight="true" outlineLevel="0" collapsed="false">
      <c r="B26" s="9" t="s">
        <v>25</v>
      </c>
      <c r="C26" s="9"/>
      <c r="D26" s="9"/>
      <c r="E26" s="10" t="n">
        <v>6</v>
      </c>
    </row>
    <row r="27" customFormat="false" ht="15" hidden="false" customHeight="true" outlineLevel="0" collapsed="false">
      <c r="B27" s="9" t="s">
        <v>26</v>
      </c>
      <c r="C27" s="9"/>
      <c r="D27" s="9"/>
      <c r="E27" s="10" t="n">
        <v>7</v>
      </c>
    </row>
    <row r="28" customFormat="false" ht="15" hidden="false" customHeight="true" outlineLevel="0" collapsed="false">
      <c r="B28" s="9" t="s">
        <v>27</v>
      </c>
      <c r="C28" s="9"/>
      <c r="D28" s="9"/>
      <c r="E28" s="10" t="n">
        <v>3.5</v>
      </c>
    </row>
    <row r="29" customFormat="false" ht="15" hidden="false" customHeight="true" outlineLevel="0" collapsed="false">
      <c r="B29" s="9" t="s">
        <v>28</v>
      </c>
      <c r="C29" s="9"/>
      <c r="D29" s="9"/>
      <c r="E29" s="10" t="n">
        <v>4</v>
      </c>
    </row>
    <row r="30" customFormat="false" ht="15" hidden="false" customHeight="true" outlineLevel="0" collapsed="false">
      <c r="B30" s="9" t="s">
        <v>29</v>
      </c>
      <c r="C30" s="9"/>
      <c r="D30" s="9"/>
      <c r="E30" s="10" t="n">
        <v>3</v>
      </c>
    </row>
    <row r="31" customFormat="false" ht="15" hidden="false" customHeight="true" outlineLevel="0" collapsed="false">
      <c r="B31" s="9" t="s">
        <v>30</v>
      </c>
      <c r="C31" s="9"/>
      <c r="D31" s="9"/>
      <c r="E31" s="10" t="n">
        <v>1.2</v>
      </c>
    </row>
    <row r="32" customFormat="false" ht="15" hidden="false" customHeight="true" outlineLevel="0" collapsed="false">
      <c r="B32" s="9" t="s">
        <v>31</v>
      </c>
      <c r="C32" s="9"/>
      <c r="D32" s="9"/>
      <c r="E32" s="10" t="n">
        <v>1.5</v>
      </c>
    </row>
    <row r="33" customFormat="false" ht="15" hidden="false" customHeight="true" outlineLevel="0" collapsed="false">
      <c r="B33" s="9" t="s">
        <v>32</v>
      </c>
      <c r="C33" s="9"/>
      <c r="D33" s="9"/>
      <c r="E33" s="10" t="n">
        <v>1.2</v>
      </c>
    </row>
    <row r="34" customFormat="false" ht="15" hidden="false" customHeight="false" outlineLevel="0" collapsed="false">
      <c r="B34" s="9"/>
      <c r="C34" s="9"/>
      <c r="D34" s="9"/>
      <c r="E34" s="10"/>
    </row>
    <row r="35" customFormat="false" ht="15" hidden="false" customHeight="false" outlineLevel="0" collapsed="false">
      <c r="B35" s="9"/>
      <c r="C35" s="9"/>
      <c r="D35" s="9"/>
      <c r="E35" s="10"/>
    </row>
    <row r="36" customFormat="false" ht="15" hidden="false" customHeight="false" outlineLevel="0" collapsed="false">
      <c r="B36" s="9"/>
      <c r="C36" s="9"/>
      <c r="D36" s="9"/>
      <c r="E36" s="10"/>
    </row>
    <row r="38" customFormat="false" ht="15" hidden="false" customHeight="true" outlineLevel="0" collapsed="false">
      <c r="B38" s="12" t="s">
        <v>33</v>
      </c>
      <c r="C38" s="12"/>
      <c r="D38" s="12"/>
      <c r="E38" s="13" t="n">
        <f aca="false">ROUND(N(C8)*(1+N(C9))*N(C10),2)</f>
        <v>259.16</v>
      </c>
    </row>
    <row r="39" customFormat="false" ht="15" hidden="false" customHeight="true" outlineLevel="0" collapsed="false">
      <c r="B39" s="12" t="s">
        <v>11</v>
      </c>
      <c r="C39" s="12"/>
      <c r="D39" s="12"/>
      <c r="E39" s="13" t="n">
        <f aca="false">SUM(E13:E22)</f>
        <v>23.4</v>
      </c>
    </row>
    <row r="40" customFormat="false" ht="15" hidden="false" customHeight="true" outlineLevel="0" collapsed="false">
      <c r="B40" s="12" t="s">
        <v>34</v>
      </c>
      <c r="C40" s="12"/>
      <c r="D40" s="12"/>
      <c r="E40" s="13" t="n">
        <f aca="false">SUM(E25:E36)</f>
        <v>28.9</v>
      </c>
    </row>
    <row r="41" customFormat="false" ht="15" hidden="false" customHeight="true" outlineLevel="0" collapsed="false">
      <c r="B41" s="12" t="s">
        <v>35</v>
      </c>
      <c r="C41" s="12"/>
      <c r="D41" s="12"/>
      <c r="E41" s="14" t="n">
        <v>12</v>
      </c>
    </row>
    <row r="42" customFormat="false" ht="15" hidden="false" customHeight="true" outlineLevel="0" collapsed="false">
      <c r="B42" s="12" t="s">
        <v>36</v>
      </c>
      <c r="C42" s="12"/>
      <c r="D42" s="12"/>
      <c r="E42" s="14" t="n">
        <v>2</v>
      </c>
    </row>
    <row r="43" customFormat="false" ht="15" hidden="false" customHeight="true" outlineLevel="0" collapsed="false">
      <c r="B43" s="12" t="s">
        <v>37</v>
      </c>
      <c r="C43" s="12"/>
      <c r="D43" s="12"/>
      <c r="E43" s="13" t="n">
        <f aca="false">SUM(E38:E42)</f>
        <v>325.46</v>
      </c>
    </row>
    <row r="44" customFormat="false" ht="15" hidden="false" customHeight="true" outlineLevel="0" collapsed="false">
      <c r="B44" s="12" t="s">
        <v>38</v>
      </c>
      <c r="C44" s="12"/>
      <c r="D44" s="12"/>
      <c r="E44" s="15" t="n">
        <v>0.12</v>
      </c>
    </row>
    <row r="45" customFormat="false" ht="15" hidden="false" customHeight="true" outlineLevel="0" collapsed="false">
      <c r="B45" s="16" t="s">
        <v>39</v>
      </c>
      <c r="C45" s="16"/>
      <c r="D45" s="16"/>
      <c r="E45" s="17" t="n">
        <f aca="false">ROUND(E43*(1+N(E44)),2)</f>
        <v>364.52</v>
      </c>
    </row>
    <row r="46" customFormat="false" ht="15" hidden="false" customHeight="true" outlineLevel="0" collapsed="false">
      <c r="B46" s="12" t="s">
        <v>40</v>
      </c>
      <c r="C46" s="12"/>
      <c r="D46" s="12"/>
      <c r="E46" s="15" t="n">
        <v>0.25</v>
      </c>
    </row>
    <row r="47" customFormat="false" ht="15" hidden="false" customHeight="true" outlineLevel="0" collapsed="false">
      <c r="B47" s="16" t="s">
        <v>41</v>
      </c>
      <c r="C47" s="16"/>
      <c r="D47" s="16"/>
      <c r="E47" s="17" t="n">
        <f aca="false">ROUND(ROUND(E45*(1+N(E46)),2),0)</f>
        <v>456</v>
      </c>
    </row>
    <row r="48" customFormat="false" ht="15" hidden="false" customHeight="true" outlineLevel="0" collapsed="false">
      <c r="B48" s="12" t="s">
        <v>42</v>
      </c>
      <c r="C48" s="12"/>
      <c r="D48" s="12"/>
      <c r="E48" s="18" t="n">
        <f aca="false">E47*12</f>
        <v>5472</v>
      </c>
    </row>
    <row r="49" customFormat="false" ht="15" hidden="false" customHeight="true" outlineLevel="0" collapsed="false">
      <c r="B49" s="12" t="s">
        <v>43</v>
      </c>
      <c r="C49" s="12"/>
      <c r="D49" s="12"/>
      <c r="E49" s="15" t="n">
        <v>0.05</v>
      </c>
    </row>
    <row r="50" customFormat="false" ht="15" hidden="false" customHeight="true" outlineLevel="0" collapsed="false">
      <c r="B50" s="12" t="s">
        <v>44</v>
      </c>
      <c r="C50" s="12"/>
      <c r="D50" s="12"/>
      <c r="E50" s="13" t="n">
        <f aca="false">ROUND(E47*(1+N(E49)),2)</f>
        <v>478.8</v>
      </c>
    </row>
    <row r="52" customFormat="false" ht="15" hidden="false" customHeight="true" outlineLevel="0" collapsed="false">
      <c r="B52" s="12" t="s">
        <v>45</v>
      </c>
      <c r="C52" s="12"/>
      <c r="D52" s="12"/>
      <c r="E52" s="19" t="n">
        <v>500</v>
      </c>
    </row>
    <row r="53" customFormat="false" ht="15" hidden="false" customHeight="true" outlineLevel="0" collapsed="false">
      <c r="B53" s="16" t="s">
        <v>46</v>
      </c>
      <c r="C53" s="16"/>
      <c r="D53" s="16"/>
      <c r="E53" s="20" t="n">
        <f aca="false">E47*N(E52)</f>
        <v>228000</v>
      </c>
    </row>
    <row r="54" customFormat="false" ht="15" hidden="false" customHeight="true" outlineLevel="0" collapsed="false">
      <c r="B54" s="12" t="s">
        <v>47</v>
      </c>
      <c r="C54" s="12"/>
      <c r="D54" s="12"/>
      <c r="E54" s="18" t="n">
        <f aca="false">ROUND((E47-E45)*N(E52),0)</f>
        <v>45740</v>
      </c>
    </row>
    <row r="56" customFormat="false" ht="15" hidden="false" customHeight="true" outlineLevel="0" collapsed="false">
      <c r="B56" s="21" t="s">
        <v>48</v>
      </c>
      <c r="C56" s="21"/>
      <c r="D56" s="21"/>
      <c r="E56" s="21"/>
    </row>
    <row r="57" customFormat="false" ht="15" hidden="false" customHeight="false" outlineLevel="0" collapsed="false">
      <c r="B57" s="21"/>
      <c r="C57" s="21"/>
      <c r="D57" s="21"/>
      <c r="E57" s="21"/>
    </row>
    <row r="58" customFormat="false" ht="15" hidden="false" customHeight="true" outlineLevel="0" collapsed="false">
      <c r="B58" s="22" t="s">
        <v>49</v>
      </c>
      <c r="C58" s="22"/>
      <c r="D58" s="22"/>
      <c r="E58" s="22"/>
    </row>
  </sheetData>
  <sheetProtection sheet="true" formatCells="false" formatColumns="false" formatRows="false" sort="false" autoFilter="false" algorithmName="SHA-512" hashValue="bLgVM0NrurBWDO93qETVocts92e9oFVAl7cWODy0DAF2wh4AhTnopiKudpU3QmhLQm+ePSSKFh+Uw8zwM5M3yw==" saltValue="WpYxi7MPn0sFvM3FpEKp7w==" spinCount="100000"/>
  <mergeCells count="38">
    <mergeCell ref="B2:E2"/>
    <mergeCell ref="B3:E3"/>
    <mergeCell ref="C5:E5"/>
    <mergeCell ref="C6:E6"/>
    <mergeCell ref="C7:E7"/>
    <mergeCell ref="C8:E8"/>
    <mergeCell ref="C9:E9"/>
    <mergeCell ref="C10:E10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2:D52"/>
    <mergeCell ref="B53:D53"/>
    <mergeCell ref="B54:D54"/>
    <mergeCell ref="B56:E57"/>
    <mergeCell ref="B58:E5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3"/>
    <col collapsed="false" customWidth="true" hidden="false" outlineLevel="0" max="4" min="4" style="0" width="4"/>
    <col collapsed="false" customWidth="true" hidden="false" outlineLevel="0" max="5" min="5" style="0" width="30"/>
    <col collapsed="false" customWidth="true" hidden="false" outlineLevel="0" max="8" min="6" style="0" width="13"/>
  </cols>
  <sheetData>
    <row r="2" customFormat="false" ht="27.75" hidden="false" customHeight="true" outlineLevel="0" collapsed="false">
      <c r="B2" s="23" t="s">
        <v>50</v>
      </c>
      <c r="C2" s="23"/>
      <c r="D2" s="23"/>
      <c r="E2" s="23"/>
      <c r="F2" s="23"/>
      <c r="G2" s="23"/>
      <c r="H2" s="23"/>
    </row>
    <row r="4" customFormat="false" ht="15" hidden="false" customHeight="true" outlineLevel="0" collapsed="false">
      <c r="B4" s="24" t="s">
        <v>51</v>
      </c>
      <c r="C4" s="24"/>
      <c r="E4" s="24" t="s">
        <v>52</v>
      </c>
      <c r="F4" s="24"/>
      <c r="G4" s="24"/>
      <c r="H4" s="24"/>
    </row>
    <row r="5" customFormat="false" ht="21.75" hidden="false" customHeight="true" outlineLevel="0" collapsed="false">
      <c r="B5" s="3" t="s">
        <v>53</v>
      </c>
      <c r="C5" s="25" t="n">
        <v>72</v>
      </c>
      <c r="E5" s="26" t="s">
        <v>54</v>
      </c>
      <c r="F5" s="26" t="s">
        <v>55</v>
      </c>
      <c r="G5" s="26" t="s">
        <v>56</v>
      </c>
      <c r="H5" s="26" t="s">
        <v>57</v>
      </c>
    </row>
    <row r="6" customFormat="false" ht="15" hidden="false" customHeight="false" outlineLevel="0" collapsed="false">
      <c r="B6" s="3" t="s">
        <v>58</v>
      </c>
      <c r="C6" s="25" t="n">
        <v>22</v>
      </c>
      <c r="E6" s="9" t="s">
        <v>59</v>
      </c>
      <c r="F6" s="27" t="n">
        <v>75</v>
      </c>
      <c r="G6" s="27" t="n">
        <v>30</v>
      </c>
      <c r="H6" s="28" t="n">
        <v>2</v>
      </c>
    </row>
    <row r="7" customFormat="false" ht="15" hidden="false" customHeight="false" outlineLevel="0" collapsed="false">
      <c r="B7" s="3" t="s">
        <v>60</v>
      </c>
      <c r="C7" s="25" t="n">
        <v>52</v>
      </c>
      <c r="E7" s="9" t="s">
        <v>61</v>
      </c>
      <c r="F7" s="27" t="n">
        <v>77</v>
      </c>
      <c r="G7" s="27" t="n">
        <v>58</v>
      </c>
      <c r="H7" s="28" t="n">
        <v>1</v>
      </c>
    </row>
    <row r="8" customFormat="false" ht="15" hidden="false" customHeight="false" outlineLevel="0" collapsed="false">
      <c r="B8" s="3" t="s">
        <v>62</v>
      </c>
      <c r="C8" s="25" t="n">
        <v>6</v>
      </c>
      <c r="E8" s="9" t="s">
        <v>63</v>
      </c>
      <c r="F8" s="27" t="n">
        <v>64</v>
      </c>
      <c r="G8" s="27" t="n">
        <v>45</v>
      </c>
      <c r="H8" s="28" t="n">
        <v>2</v>
      </c>
    </row>
    <row r="9" customFormat="false" ht="15" hidden="false" customHeight="false" outlineLevel="0" collapsed="false">
      <c r="B9" s="3" t="s">
        <v>64</v>
      </c>
      <c r="C9" s="25" t="n">
        <v>4</v>
      </c>
      <c r="E9" s="9" t="s">
        <v>65</v>
      </c>
      <c r="F9" s="27" t="n">
        <v>46</v>
      </c>
      <c r="G9" s="27" t="n">
        <v>14</v>
      </c>
      <c r="H9" s="28" t="n">
        <v>4</v>
      </c>
    </row>
    <row r="10" customFormat="false" ht="15" hidden="false" customHeight="false" outlineLevel="0" collapsed="false">
      <c r="B10" s="3" t="s">
        <v>66</v>
      </c>
      <c r="C10" s="25" t="n">
        <v>180</v>
      </c>
      <c r="E10" s="9" t="s">
        <v>67</v>
      </c>
      <c r="F10" s="27" t="n">
        <v>26</v>
      </c>
      <c r="G10" s="27" t="n">
        <v>13</v>
      </c>
      <c r="H10" s="28" t="n">
        <v>4</v>
      </c>
    </row>
    <row r="11" customFormat="false" ht="15" hidden="false" customHeight="false" outlineLevel="0" collapsed="false">
      <c r="B11" s="3" t="s">
        <v>9</v>
      </c>
      <c r="C11" s="6" t="n">
        <v>0.08</v>
      </c>
      <c r="E11" s="9" t="s">
        <v>68</v>
      </c>
      <c r="F11" s="27" t="n">
        <v>16</v>
      </c>
      <c r="G11" s="27" t="n">
        <v>14</v>
      </c>
      <c r="H11" s="28" t="n">
        <v>1</v>
      </c>
    </row>
    <row r="12" customFormat="false" ht="15" hidden="false" customHeight="false" outlineLevel="0" collapsed="false">
      <c r="B12" s="3" t="s">
        <v>45</v>
      </c>
      <c r="C12" s="25" t="n">
        <v>1000</v>
      </c>
      <c r="E12" s="9"/>
      <c r="F12" s="27"/>
      <c r="G12" s="27"/>
      <c r="H12" s="28"/>
    </row>
    <row r="13" customFormat="false" ht="15" hidden="false" customHeight="false" outlineLevel="0" collapsed="false">
      <c r="E13" s="9"/>
      <c r="F13" s="27"/>
      <c r="G13" s="27"/>
      <c r="H13" s="28"/>
    </row>
    <row r="14" customFormat="false" ht="15" hidden="false" customHeight="false" outlineLevel="0" collapsed="false">
      <c r="B14" s="12" t="s">
        <v>69</v>
      </c>
      <c r="C14" s="29" t="n">
        <f aca="false">ROUND((C5+C6+C8)*(C7+C9)*2*C10*12/10000000,3)</f>
        <v>2.419</v>
      </c>
    </row>
    <row r="15" customFormat="false" ht="15" hidden="false" customHeight="true" outlineLevel="0" collapsed="false">
      <c r="B15" s="12" t="s">
        <v>70</v>
      </c>
      <c r="C15" s="30" t="n">
        <f aca="false">ROUND(C14/12,4)</f>
        <v>0.2016</v>
      </c>
      <c r="E15" s="3" t="s">
        <v>71</v>
      </c>
      <c r="F15" s="3"/>
      <c r="G15" s="31" t="n">
        <v>58</v>
      </c>
    </row>
    <row r="16" customFormat="false" ht="15" hidden="false" customHeight="true" outlineLevel="0" collapsed="false">
      <c r="B16" s="12" t="s">
        <v>72</v>
      </c>
      <c r="C16" s="30" t="n">
        <f aca="false">ROUND(C15*(1+C11),4)</f>
        <v>0.2177</v>
      </c>
      <c r="E16" s="3" t="s">
        <v>73</v>
      </c>
      <c r="F16" s="3"/>
      <c r="G16" s="6" t="n">
        <v>0.8</v>
      </c>
    </row>
    <row r="17" customFormat="false" ht="15" hidden="false" customHeight="true" outlineLevel="0" collapsed="false">
      <c r="B17" s="16" t="s">
        <v>74</v>
      </c>
      <c r="C17" s="32" t="n">
        <f aca="false">ROUND(C16*C12,1)</f>
        <v>217.7</v>
      </c>
      <c r="E17" s="3" t="s">
        <v>9</v>
      </c>
      <c r="F17" s="3"/>
      <c r="G17" s="6" t="n">
        <v>0.05</v>
      </c>
    </row>
    <row r="18" customFormat="false" ht="15" hidden="false" customHeight="true" outlineLevel="0" collapsed="false">
      <c r="B18" s="33" t="s">
        <v>75</v>
      </c>
      <c r="C18" s="33"/>
      <c r="E18" s="3" t="s">
        <v>45</v>
      </c>
      <c r="F18" s="3"/>
      <c r="G18" s="34" t="n">
        <v>1000</v>
      </c>
    </row>
    <row r="19" customFormat="false" ht="15" hidden="false" customHeight="false" outlineLevel="0" collapsed="false">
      <c r="B19" s="33"/>
      <c r="C19" s="33"/>
    </row>
    <row r="20" customFormat="false" ht="15" hidden="false" customHeight="true" outlineLevel="0" collapsed="false">
      <c r="B20" s="33"/>
      <c r="C20" s="33"/>
      <c r="E20" s="12" t="s">
        <v>76</v>
      </c>
      <c r="F20" s="12"/>
      <c r="G20" s="35" t="n">
        <f aca="false">SUMPRODUCT(F6:F13,G6:G13,H6:H13)</f>
        <v>18878</v>
      </c>
    </row>
    <row r="21" customFormat="false" ht="15" hidden="false" customHeight="true" outlineLevel="0" collapsed="false">
      <c r="E21" s="12" t="s">
        <v>77</v>
      </c>
      <c r="F21" s="12"/>
      <c r="G21" s="29" t="n">
        <f aca="false">IF(OR(G15=0,G16=0),0,ROUND(G20/(G15*2.54*G16)/100,3))</f>
        <v>1.602</v>
      </c>
    </row>
    <row r="22" customFormat="false" ht="15" hidden="false" customHeight="true" outlineLevel="0" collapsed="false">
      <c r="E22" s="12" t="s">
        <v>78</v>
      </c>
      <c r="F22" s="12"/>
      <c r="G22" s="29" t="n">
        <f aca="false">ROUND(G21*(1+G17),3)</f>
        <v>1.682</v>
      </c>
    </row>
    <row r="23" customFormat="false" ht="15" hidden="false" customHeight="true" outlineLevel="0" collapsed="false">
      <c r="B23" s="24" t="s">
        <v>79</v>
      </c>
      <c r="C23" s="24"/>
      <c r="E23" s="16" t="s">
        <v>80</v>
      </c>
      <c r="F23" s="16"/>
      <c r="G23" s="32" t="n">
        <f aca="false">ROUND(G22*G18,1)</f>
        <v>1682</v>
      </c>
    </row>
    <row r="24" customFormat="false" ht="15" hidden="false" customHeight="false" outlineLevel="0" collapsed="false">
      <c r="B24" s="3" t="s">
        <v>81</v>
      </c>
      <c r="C24" s="31" t="n">
        <v>180</v>
      </c>
    </row>
    <row r="25" customFormat="false" ht="15" hidden="false" customHeight="false" outlineLevel="0" collapsed="false">
      <c r="B25" s="3" t="s">
        <v>82</v>
      </c>
      <c r="C25" s="31" t="n">
        <v>72</v>
      </c>
    </row>
    <row r="26" customFormat="false" ht="15" hidden="false" customHeight="false" outlineLevel="0" collapsed="false">
      <c r="B26" s="3" t="s">
        <v>83</v>
      </c>
      <c r="C26" s="36" t="n">
        <v>100</v>
      </c>
    </row>
    <row r="27" customFormat="false" ht="15" hidden="false" customHeight="false" outlineLevel="0" collapsed="false">
      <c r="B27" s="3" t="s">
        <v>84</v>
      </c>
      <c r="C27" s="36" t="n">
        <v>250</v>
      </c>
    </row>
    <row r="28" customFormat="false" ht="15" hidden="false" customHeight="false" outlineLevel="0" collapsed="false">
      <c r="B28" s="12" t="s">
        <v>85</v>
      </c>
      <c r="C28" s="37" t="n">
        <f aca="false">ROUND(C24*C25*0.0254,1)</f>
        <v>329.2</v>
      </c>
    </row>
    <row r="29" customFormat="false" ht="15" hidden="false" customHeight="false" outlineLevel="0" collapsed="false">
      <c r="B29" s="12" t="s">
        <v>86</v>
      </c>
      <c r="C29" s="38" t="n">
        <f aca="false">IF(C28=0,0,ROUND(1000/C28,2))</f>
        <v>3.04</v>
      </c>
    </row>
    <row r="30" customFormat="false" ht="15" hidden="false" customHeight="false" outlineLevel="0" collapsed="false">
      <c r="B30" s="12" t="str">
        <f aca="false">TEXT(C26,"#,##0.0")&amp;" kg = metres"</f>
        <v>100.0 kg = metres</v>
      </c>
      <c r="C30" s="37" t="n">
        <f aca="false">ROUND(C26*C29,1)</f>
        <v>304</v>
      </c>
    </row>
    <row r="31" customFormat="false" ht="15" hidden="false" customHeight="false" outlineLevel="0" collapsed="false">
      <c r="B31" s="12" t="str">
        <f aca="false">TEXT(C27,"#,##0.0")&amp;" metres = kg"</f>
        <v>250.0 metres = kg</v>
      </c>
      <c r="C31" s="39" t="n">
        <f aca="false">ROUND(C27*C28/1000,2)</f>
        <v>82.3</v>
      </c>
    </row>
    <row r="33" customFormat="false" ht="15" hidden="false" customHeight="true" outlineLevel="0" collapsed="false">
      <c r="B33" s="22" t="s">
        <v>49</v>
      </c>
      <c r="C33" s="22"/>
      <c r="D33" s="22"/>
      <c r="E33" s="22"/>
      <c r="F33" s="22"/>
      <c r="G33" s="22"/>
      <c r="H33" s="22"/>
    </row>
  </sheetData>
  <sheetProtection sheet="true" formatCells="false" formatColumns="false" formatRows="false" sort="false" autoFilter="false" algorithmName="SHA-512" hashValue="FxBrKkgz7+MwsdAP0MOhbJ2L55O0DHUV3fCDp+ayzT8ZcGpvRRM7LZUt+9N9A+qFdRR5Y+x4fjzQCMPIKfkgaQ==" saltValue="y4Q/JBXG6o6LQY8vySpEMQ==" spinCount="100000"/>
  <mergeCells count="14">
    <mergeCell ref="B2:H2"/>
    <mergeCell ref="B4:C4"/>
    <mergeCell ref="E4:H4"/>
    <mergeCell ref="E15:F15"/>
    <mergeCell ref="E16:F16"/>
    <mergeCell ref="E17:F17"/>
    <mergeCell ref="B18:C20"/>
    <mergeCell ref="E18:F18"/>
    <mergeCell ref="E20:F20"/>
    <mergeCell ref="E21:F21"/>
    <mergeCell ref="E22:F22"/>
    <mergeCell ref="B23:C23"/>
    <mergeCell ref="E23:F23"/>
    <mergeCell ref="B33:H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87</v>
      </c>
      <c r="B1" s="0" t="s">
        <v>88</v>
      </c>
      <c r="W1" s="0" t="s">
        <v>89</v>
      </c>
    </row>
    <row r="2" customFormat="false" ht="15" hidden="false" customHeight="false" outlineLevel="0" collapsed="false">
      <c r="A2" s="0" t="s">
        <v>90</v>
      </c>
      <c r="B2" s="0" t="s">
        <v>91</v>
      </c>
      <c r="W2" s="0" t="s">
        <v>92</v>
      </c>
    </row>
    <row r="3" customFormat="false" ht="15" hidden="false" customHeight="false" outlineLevel="0" collapsed="false">
      <c r="A3" s="0" t="s">
        <v>93</v>
      </c>
      <c r="W3" s="0" t="s">
        <v>94</v>
      </c>
    </row>
    <row r="4" customFormat="false" ht="15" hidden="false" customHeight="false" outlineLevel="0" collapsed="false">
      <c r="A4" s="0" t="s">
        <v>95</v>
      </c>
      <c r="W4" s="0" t="s">
        <v>96</v>
      </c>
    </row>
    <row r="5" customFormat="false" ht="15" hidden="false" customHeight="false" outlineLevel="0" collapsed="false">
      <c r="A5" s="0" t="s">
        <v>97</v>
      </c>
      <c r="W5" s="0" t="s">
        <v>98</v>
      </c>
    </row>
    <row r="6" customFormat="false" ht="15" hidden="false" customHeight="false" outlineLevel="0" collapsed="false">
      <c r="W6" s="0" t="s">
        <v>99</v>
      </c>
    </row>
    <row r="7" customFormat="false" ht="15" hidden="false" customHeight="false" outlineLevel="0" collapsed="false">
      <c r="W7" s="0" t="s">
        <v>100</v>
      </c>
    </row>
    <row r="8" customFormat="false" ht="15" hidden="false" customHeight="false" outlineLevel="0" collapsed="false">
      <c r="W8" s="0" t="s">
        <v>101</v>
      </c>
    </row>
    <row r="9" customFormat="false" ht="15" hidden="false" customHeight="false" outlineLevel="0" collapsed="false">
      <c r="W9" s="0" t="s">
        <v>102</v>
      </c>
    </row>
    <row r="10" customFormat="false" ht="15" hidden="false" customHeight="false" outlineLevel="0" collapsed="false">
      <c r="W10" s="0" t="s">
        <v>103</v>
      </c>
    </row>
    <row r="11" customFormat="false" ht="15" hidden="false" customHeight="false" outlineLevel="0" collapsed="false">
      <c r="W11" s="0" t="s">
        <v>104</v>
      </c>
    </row>
    <row r="12" customFormat="false" ht="15" hidden="false" customHeight="false" outlineLevel="0" collapsed="false">
      <c r="W12" s="0" t="s">
        <v>105</v>
      </c>
    </row>
    <row r="13" customFormat="false" ht="15" hidden="false" customHeight="false" outlineLevel="0" collapsed="false">
      <c r="W13" s="0" t="s">
        <v>106</v>
      </c>
    </row>
    <row r="14" customFormat="false" ht="15" hidden="false" customHeight="false" outlineLevel="0" collapsed="false">
      <c r="W14" s="0" t="s">
        <v>107</v>
      </c>
    </row>
    <row r="15" customFormat="false" ht="15" hidden="false" customHeight="false" outlineLevel="0" collapsed="false">
      <c r="W15" s="0" t="s">
        <v>108</v>
      </c>
    </row>
    <row r="16" customFormat="false" ht="15" hidden="false" customHeight="false" outlineLevel="0" collapsed="false">
      <c r="W16" s="0" t="s">
        <v>109</v>
      </c>
    </row>
    <row r="17" customFormat="false" ht="15" hidden="false" customHeight="false" outlineLevel="0" collapsed="false">
      <c r="W17" s="0" t="s">
        <v>110</v>
      </c>
    </row>
    <row r="18" customFormat="false" ht="15" hidden="false" customHeight="false" outlineLevel="0" collapsed="false">
      <c r="W18" s="0" t="s">
        <v>111</v>
      </c>
    </row>
    <row r="19" customFormat="false" ht="15" hidden="false" customHeight="false" outlineLevel="0" collapsed="false">
      <c r="W19" s="0" t="s">
        <v>112</v>
      </c>
    </row>
    <row r="20" customFormat="false" ht="15" hidden="false" customHeight="false" outlineLevel="0" collapsed="false">
      <c r="W20" s="0" t="s">
        <v>113</v>
      </c>
    </row>
    <row r="21" customFormat="false" ht="15" hidden="false" customHeight="false" outlineLevel="0" collapsed="false">
      <c r="W21" s="0" t="s">
        <v>114</v>
      </c>
    </row>
    <row r="22" customFormat="false" ht="15" hidden="false" customHeight="false" outlineLevel="0" collapsed="false">
      <c r="W22" s="0" t="s">
        <v>115</v>
      </c>
    </row>
    <row r="23" customFormat="false" ht="15" hidden="false" customHeight="false" outlineLevel="0" collapsed="false">
      <c r="W23" s="0" t="s">
        <v>116</v>
      </c>
    </row>
    <row r="24" customFormat="false" ht="15" hidden="false" customHeight="false" outlineLevel="0" collapsed="false">
      <c r="W24" s="0" t="s">
        <v>117</v>
      </c>
    </row>
    <row r="25" customFormat="false" ht="15" hidden="false" customHeight="false" outlineLevel="0" collapsed="false">
      <c r="W25" s="0" t="s">
        <v>118</v>
      </c>
    </row>
    <row r="26" customFormat="false" ht="15" hidden="false" customHeight="false" outlineLevel="0" collapsed="false">
      <c r="W26" s="0" t="s">
        <v>119</v>
      </c>
    </row>
    <row r="27" customFormat="false" ht="15" hidden="false" customHeight="false" outlineLevel="0" collapsed="false">
      <c r="W27" s="0" t="s">
        <v>120</v>
      </c>
    </row>
    <row r="28" customFormat="false" ht="15" hidden="false" customHeight="false" outlineLevel="0" collapsed="false">
      <c r="W28" s="0" t="s">
        <v>121</v>
      </c>
    </row>
    <row r="29" customFormat="false" ht="15" hidden="false" customHeight="false" outlineLevel="0" collapsed="false">
      <c r="W29" s="0" t="s">
        <v>122</v>
      </c>
    </row>
    <row r="30" customFormat="false" ht="15" hidden="false" customHeight="false" outlineLevel="0" collapsed="false">
      <c r="W30" s="0" t="s">
        <v>123</v>
      </c>
    </row>
    <row r="31" customFormat="false" ht="15" hidden="false" customHeight="false" outlineLevel="0" collapsed="false">
      <c r="W31" s="0" t="s">
        <v>124</v>
      </c>
    </row>
    <row r="32" customFormat="false" ht="15" hidden="false" customHeight="false" outlineLevel="0" collapsed="false">
      <c r="W32" s="0" t="s">
        <v>125</v>
      </c>
    </row>
    <row r="33" customFormat="false" ht="15" hidden="false" customHeight="false" outlineLevel="0" collapsed="false">
      <c r="W33" s="0" t="s">
        <v>126</v>
      </c>
    </row>
    <row r="34" customFormat="false" ht="15" hidden="false" customHeight="false" outlineLevel="0" collapsed="false">
      <c r="W34" s="0" t="s">
        <v>127</v>
      </c>
    </row>
    <row r="35" customFormat="false" ht="15" hidden="false" customHeight="false" outlineLevel="0" collapsed="false">
      <c r="W35" s="0" t="s">
        <v>128</v>
      </c>
    </row>
    <row r="36" customFormat="false" ht="15" hidden="false" customHeight="false" outlineLevel="0" collapsed="false">
      <c r="W36" s="0" t="s">
        <v>129</v>
      </c>
    </row>
    <row r="37" customFormat="false" ht="15" hidden="false" customHeight="false" outlineLevel="0" collapsed="false">
      <c r="W37" s="0" t="s">
        <v>130</v>
      </c>
    </row>
    <row r="38" customFormat="false" ht="15" hidden="false" customHeight="false" outlineLevel="0" collapsed="false">
      <c r="W38" s="0" t="s">
        <v>131</v>
      </c>
    </row>
    <row r="39" customFormat="false" ht="15" hidden="false" customHeight="false" outlineLevel="0" collapsed="false">
      <c r="W39" s="0" t="s">
        <v>132</v>
      </c>
    </row>
    <row r="40" customFormat="false" ht="15" hidden="false" customHeight="false" outlineLevel="0" collapsed="false">
      <c r="W40" s="0" t="s">
        <v>133</v>
      </c>
    </row>
    <row r="41" customFormat="false" ht="15" hidden="false" customHeight="false" outlineLevel="0" collapsed="false">
      <c r="W41" s="0" t="s">
        <v>134</v>
      </c>
    </row>
    <row r="42" customFormat="false" ht="15" hidden="false" customHeight="false" outlineLevel="0" collapsed="false">
      <c r="W42" s="0" t="s">
        <v>135</v>
      </c>
    </row>
    <row r="43" customFormat="false" ht="15" hidden="false" customHeight="false" outlineLevel="0" collapsed="false">
      <c r="W43" s="0" t="s">
        <v>136</v>
      </c>
    </row>
    <row r="44" customFormat="false" ht="15" hidden="false" customHeight="false" outlineLevel="0" collapsed="false">
      <c r="W44" s="0" t="s">
        <v>137</v>
      </c>
    </row>
    <row r="45" customFormat="false" ht="15" hidden="false" customHeight="false" outlineLevel="0" collapsed="false">
      <c r="W45" s="0" t="s">
        <v>138</v>
      </c>
    </row>
    <row r="46" customFormat="false" ht="15" hidden="false" customHeight="false" outlineLevel="0" collapsed="false">
      <c r="W46" s="0" t="s">
        <v>139</v>
      </c>
    </row>
    <row r="47" customFormat="false" ht="15" hidden="false" customHeight="false" outlineLevel="0" collapsed="false">
      <c r="W47" s="0" t="s">
        <v>140</v>
      </c>
    </row>
    <row r="48" customFormat="false" ht="15" hidden="false" customHeight="false" outlineLevel="0" collapsed="false">
      <c r="W48" s="0" t="s">
        <v>141</v>
      </c>
    </row>
    <row r="49" customFormat="false" ht="15" hidden="false" customHeight="false" outlineLevel="0" collapsed="false">
      <c r="W49" s="0" t="s">
        <v>142</v>
      </c>
    </row>
    <row r="50" customFormat="false" ht="15" hidden="false" customHeight="false" outlineLevel="0" collapsed="false">
      <c r="W50" s="0" t="s">
        <v>143</v>
      </c>
    </row>
    <row r="51" customFormat="false" ht="15" hidden="false" customHeight="false" outlineLevel="0" collapsed="false">
      <c r="W51" s="0" t="s">
        <v>144</v>
      </c>
    </row>
    <row r="52" customFormat="false" ht="15" hidden="false" customHeight="false" outlineLevel="0" collapsed="false">
      <c r="W52" s="0" t="s">
        <v>145</v>
      </c>
    </row>
    <row r="53" customFormat="false" ht="15" hidden="false" customHeight="false" outlineLevel="0" collapsed="false">
      <c r="W53" s="0" t="s">
        <v>146</v>
      </c>
    </row>
    <row r="54" customFormat="false" ht="15" hidden="false" customHeight="false" outlineLevel="0" collapsed="false">
      <c r="W54" s="0" t="s">
        <v>147</v>
      </c>
    </row>
    <row r="55" customFormat="false" ht="15" hidden="false" customHeight="false" outlineLevel="0" collapsed="false">
      <c r="W55" s="0" t="s">
        <v>148</v>
      </c>
    </row>
    <row r="56" customFormat="false" ht="15" hidden="false" customHeight="false" outlineLevel="0" collapsed="false">
      <c r="W56" s="0" t="s">
        <v>149</v>
      </c>
    </row>
    <row r="57" customFormat="false" ht="15" hidden="false" customHeight="false" outlineLevel="0" collapsed="false">
      <c r="W57" s="0" t="s">
        <v>150</v>
      </c>
    </row>
    <row r="58" customFormat="false" ht="15" hidden="false" customHeight="false" outlineLevel="0" collapsed="false">
      <c r="W58" s="0" t="s">
        <v>151</v>
      </c>
    </row>
    <row r="59" customFormat="false" ht="15" hidden="false" customHeight="false" outlineLevel="0" collapsed="false">
      <c r="W59" s="0" t="s">
        <v>152</v>
      </c>
    </row>
    <row r="60" customFormat="false" ht="15" hidden="false" customHeight="false" outlineLevel="0" collapsed="false">
      <c r="W60" s="0" t="s">
        <v>153</v>
      </c>
    </row>
    <row r="61" customFormat="false" ht="15" hidden="false" customHeight="false" outlineLevel="0" collapsed="false">
      <c r="W61" s="0" t="s">
        <v>154</v>
      </c>
    </row>
    <row r="62" customFormat="false" ht="15" hidden="false" customHeight="false" outlineLevel="0" collapsed="false">
      <c r="W62" s="0" t="s">
        <v>155</v>
      </c>
    </row>
    <row r="63" customFormat="false" ht="15" hidden="false" customHeight="false" outlineLevel="0" collapsed="false">
      <c r="W63" s="0" t="s">
        <v>156</v>
      </c>
    </row>
    <row r="64" customFormat="false" ht="15" hidden="false" customHeight="false" outlineLevel="0" collapsed="false">
      <c r="W64" s="0" t="s">
        <v>157</v>
      </c>
    </row>
    <row r="65" customFormat="false" ht="15" hidden="false" customHeight="false" outlineLevel="0" collapsed="false">
      <c r="W65" s="0" t="s">
        <v>158</v>
      </c>
    </row>
    <row r="66" customFormat="false" ht="15" hidden="false" customHeight="false" outlineLevel="0" collapsed="false">
      <c r="W66" s="0" t="s">
        <v>159</v>
      </c>
    </row>
    <row r="67" customFormat="false" ht="15" hidden="false" customHeight="false" outlineLevel="0" collapsed="false">
      <c r="W67" s="0" t="s">
        <v>160</v>
      </c>
    </row>
    <row r="68" customFormat="false" ht="15" hidden="false" customHeight="false" outlineLevel="0" collapsed="false">
      <c r="W68" s="0" t="s">
        <v>161</v>
      </c>
    </row>
    <row r="69" customFormat="false" ht="15" hidden="false" customHeight="false" outlineLevel="0" collapsed="false">
      <c r="W69" s="0" t="s">
        <v>162</v>
      </c>
    </row>
    <row r="70" customFormat="false" ht="15" hidden="false" customHeight="false" outlineLevel="0" collapsed="false">
      <c r="W70" s="0" t="s">
        <v>163</v>
      </c>
    </row>
    <row r="71" customFormat="false" ht="15" hidden="false" customHeight="false" outlineLevel="0" collapsed="false">
      <c r="W71" s="0" t="s">
        <v>164</v>
      </c>
    </row>
    <row r="72" customFormat="false" ht="15" hidden="false" customHeight="false" outlineLevel="0" collapsed="false">
      <c r="W72" s="0" t="s">
        <v>165</v>
      </c>
    </row>
    <row r="73" customFormat="false" ht="15" hidden="false" customHeight="false" outlineLevel="0" collapsed="false">
      <c r="W73" s="0" t="s">
        <v>166</v>
      </c>
    </row>
    <row r="74" customFormat="false" ht="15" hidden="false" customHeight="false" outlineLevel="0" collapsed="false">
      <c r="W74" s="0" t="s">
        <v>167</v>
      </c>
    </row>
    <row r="75" customFormat="false" ht="15" hidden="false" customHeight="false" outlineLevel="0" collapsed="false">
      <c r="W75" s="0" t="s">
        <v>168</v>
      </c>
    </row>
    <row r="76" customFormat="false" ht="15" hidden="false" customHeight="false" outlineLevel="0" collapsed="false">
      <c r="W76" s="0" t="s">
        <v>169</v>
      </c>
    </row>
    <row r="77" customFormat="false" ht="15" hidden="false" customHeight="false" outlineLevel="0" collapsed="false">
      <c r="W77" s="0" t="s">
        <v>170</v>
      </c>
    </row>
    <row r="78" customFormat="false" ht="15" hidden="false" customHeight="false" outlineLevel="0" collapsed="false">
      <c r="W78" s="0" t="s">
        <v>171</v>
      </c>
    </row>
    <row r="79" customFormat="false" ht="15" hidden="false" customHeight="false" outlineLevel="0" collapsed="false">
      <c r="W79" s="0" t="s">
        <v>172</v>
      </c>
    </row>
    <row r="80" customFormat="false" ht="15" hidden="false" customHeight="false" outlineLevel="0" collapsed="false">
      <c r="W80" s="0" t="s">
        <v>173</v>
      </c>
    </row>
    <row r="81" customFormat="false" ht="15" hidden="false" customHeight="false" outlineLevel="0" collapsed="false">
      <c r="W81" s="0" t="s">
        <v>174</v>
      </c>
    </row>
    <row r="82" customFormat="false" ht="15" hidden="false" customHeight="false" outlineLevel="0" collapsed="false">
      <c r="W82" s="0" t="s">
        <v>175</v>
      </c>
    </row>
    <row r="83" customFormat="false" ht="15" hidden="false" customHeight="false" outlineLevel="0" collapsed="false">
      <c r="W83" s="0" t="s">
        <v>176</v>
      </c>
    </row>
    <row r="84" customFormat="false" ht="15" hidden="false" customHeight="false" outlineLevel="0" collapsed="false">
      <c r="W84" s="0" t="s">
        <v>177</v>
      </c>
    </row>
    <row r="85" customFormat="false" ht="15" hidden="false" customHeight="false" outlineLevel="0" collapsed="false">
      <c r="W85" s="0" t="s">
        <v>178</v>
      </c>
    </row>
    <row r="86" customFormat="false" ht="15" hidden="false" customHeight="false" outlineLevel="0" collapsed="false">
      <c r="W86" s="0" t="s">
        <v>179</v>
      </c>
    </row>
    <row r="87" customFormat="false" ht="15" hidden="false" customHeight="false" outlineLevel="0" collapsed="false">
      <c r="W87" s="0" t="s">
        <v>180</v>
      </c>
    </row>
    <row r="88" customFormat="false" ht="15" hidden="false" customHeight="false" outlineLevel="0" collapsed="false">
      <c r="W88" s="0" t="s">
        <v>181</v>
      </c>
    </row>
    <row r="89" customFormat="false" ht="15" hidden="false" customHeight="false" outlineLevel="0" collapsed="false">
      <c r="W89" s="0" t="s">
        <v>182</v>
      </c>
    </row>
    <row r="90" customFormat="false" ht="15" hidden="false" customHeight="false" outlineLevel="0" collapsed="false">
      <c r="W90" s="0" t="s">
        <v>183</v>
      </c>
    </row>
    <row r="91" customFormat="false" ht="15" hidden="false" customHeight="false" outlineLevel="0" collapsed="false">
      <c r="W91" s="0" t="s">
        <v>184</v>
      </c>
    </row>
    <row r="92" customFormat="false" ht="15" hidden="false" customHeight="false" outlineLevel="0" collapsed="false">
      <c r="W92" s="0" t="s">
        <v>185</v>
      </c>
    </row>
    <row r="93" customFormat="false" ht="15" hidden="false" customHeight="false" outlineLevel="0" collapsed="false">
      <c r="W93" s="0" t="s">
        <v>186</v>
      </c>
    </row>
    <row r="94" customFormat="false" ht="15" hidden="false" customHeight="false" outlineLevel="0" collapsed="false">
      <c r="W94" s="0" t="s">
        <v>187</v>
      </c>
    </row>
    <row r="95" customFormat="false" ht="15" hidden="false" customHeight="false" outlineLevel="0" collapsed="false">
      <c r="W95" s="0" t="s">
        <v>188</v>
      </c>
    </row>
    <row r="96" customFormat="false" ht="15" hidden="false" customHeight="false" outlineLevel="0" collapsed="false">
      <c r="W96" s="0" t="s">
        <v>189</v>
      </c>
    </row>
    <row r="97" customFormat="false" ht="15" hidden="false" customHeight="false" outlineLevel="0" collapsed="false">
      <c r="W97" s="0" t="s">
        <v>190</v>
      </c>
    </row>
    <row r="98" customFormat="false" ht="15" hidden="false" customHeight="false" outlineLevel="0" collapsed="false">
      <c r="W98" s="0" t="s">
        <v>191</v>
      </c>
    </row>
    <row r="99" customFormat="false" ht="15" hidden="false" customHeight="false" outlineLevel="0" collapsed="false">
      <c r="W99" s="0" t="s">
        <v>192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2026-10-17T05:30:46Z</dcterms:created>
  <dc:creator>Xplorexcel.com</dc:creator>
  <dc:description/>
  <dc:language>en-US</dc:language>
  <cp:lastModifiedBy/>
  <dcterms:modified xsi:type="dcterms:W3CDTF">2026-10-17T05:30:46Z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