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x5m/3rawWUwe4ItRR7oA+eHQzUqDIUPI0ZRTJ8qIgtJaOJSsvSJbk4iA4w8nT1bvLae+kr4VVJWKoE5ddhqObQ==" workbookSaltValue="6rNZUiVsPwVFwpg8zBpudg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PF Calculator" sheetId="1" state="visible" r:id="rId3"/>
    <sheet name="Lists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<sst xmlns="http://schemas.openxmlformats.org/spreadsheetml/2006/main" count="35" uniqueCount="32">
  <si>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PF Calculator 2026 – old ₹15,000 vs new ₹25,000 ceiling</t>
  </si>
  <si>
    <t xml:space="preserve">Type the monthly salary in the yellow cells. The calculator shows PF before and after the ceiling was raised on 17 September 2026.</t>
  </si>
  <si>
    <t xml:space="preserve">MONTHLY SALARY</t>
  </si>
  <si>
    <t xml:space="preserve">Basic pay</t>
  </si>
  <si>
    <t xml:space="preserve">Dearness allowance (DA)</t>
  </si>
  <si>
    <t xml:space="preserve">HRA</t>
  </si>
  <si>
    <t xml:space="preserve">Conveyance / other allowances</t>
  </si>
  <si>
    <t xml:space="preserve">Gross salary</t>
  </si>
  <si>
    <t xml:space="preserve">PF deducted on</t>
  </si>
  <si>
    <t xml:space="preserve">Capped at ceiling</t>
  </si>
  <si>
    <t xml:space="preserve">Apply Labour Codes 50% wage rule?</t>
  </si>
  <si>
    <t xml:space="preserve">Yes</t>
  </si>
  <si>
    <t xml:space="preserve">EPS (pension) member?</t>
  </si>
  <si>
    <t xml:space="preserve">Wages for PF (Basic + DA, raised to 50% of gross if needed)</t>
  </si>
  <si>
    <t xml:space="preserve">Monthly figures</t>
  </si>
  <si>
    <t xml:space="preserve">Old ceiling ₹15,000</t>
  </si>
  <si>
    <t xml:space="preserve">New ceiling ₹25,000</t>
  </si>
  <si>
    <t xml:space="preserve">Change</t>
  </si>
  <si>
    <t xml:space="preserve">Wage ceiling</t>
  </si>
  <si>
    <t xml:space="preserve">PF wages</t>
  </si>
  <si>
    <t xml:space="preserve">Employee PF (12%) – deducted from salary</t>
  </si>
  <si>
    <t xml:space="preserve">Employer EPS – pension (8.33%, up to ceiling)</t>
  </si>
  <si>
    <t xml:space="preserve">Employer EPF (12% minus EPS)</t>
  </si>
  <si>
    <t xml:space="preserve">EDLI insurance (0.5%, up to ceiling)</t>
  </si>
  <si>
    <t xml:space="preserve">PF admin charges (0.5%)</t>
  </si>
  <si>
    <t xml:space="preserve">TOTAL EMPLOYER COST FOR PF</t>
  </si>
  <si>
    <t xml:space="preserve">TAKE-HOME SALARY (gross − employee PF)</t>
  </si>
  <si>
    <t xml:space="preserve">Total going into the PF account (employee + employer EPF)</t>
  </si>
  <si>
    <t xml:space="preserve">Notes: Rates as on October 2026 – PF ceiling ₹25,000 from 17 September 2026 (₹15,000 before). Employees earning up to ₹25,000 now come under mandatory PF. No EPS after age 58 (choose 'No'). The 50% rule (new Labour Codes): if Basic + DA is less than half of total pay, the shortfall is added back to wages for PF. This is a calculator, not legal advice – check with your employer or CA.</t>
  </si>
  <si>
    <t xml:space="preserve">Running payroll for a shop or office? XplorePay does PF, ESI, PT, payslips and the PF ECR for up to 100 employees – xplorexcel.com store</t>
  </si>
  <si>
    <t xml:space="preserve">No</t>
  </si>
  <si>
    <t xml:space="preserve">Full wages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</si>
</sst>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##,##0;\(###,##0\);\-"/>
    <numFmt numFmtId="166" formatCode="\+#,##0;\-#,##0;&quot;no change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1"/>
      <color rgb="FF002060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b val="true"/>
      <i val="true"/>
      <sz val="11"/>
      <color rgb="FF006838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1428480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5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2"/>
  </cols>
  <sheetData>
    <row r="5" customFormat="false" ht="33.75" hidden="false" customHeight="true" outlineLevel="0" collapsed="false">
      <c r="B5" s="1" t="s">
        <v>0</v>
      </c>
      <c r="C5" s="1"/>
      <c r="D5" s="1"/>
      <c r="E5" s="1"/>
    </row>
    <row r="6" customFormat="false" ht="15" hidden="false" customHeight="true" outlineLevel="0" collapsed="false">
      <c r="B6" s="2" t="s">
        <v>1</v>
      </c>
      <c r="C6" s="2"/>
      <c r="D6" s="2"/>
      <c r="E6" s="2"/>
    </row>
    <row r="8" customFormat="false" ht="15" hidden="false" customHeight="false" outlineLevel="0" collapsed="false">
      <c r="B8" s="3" t="s">
        <v>2</v>
      </c>
    </row>
    <row r="9" customFormat="false" ht="15" hidden="false" customHeight="false" outlineLevel="0" collapsed="false">
      <c r="B9" s="4" t="s">
        <v>3</v>
      </c>
      <c r="C9" s="5" t="n">
        <v>22000</v>
      </c>
    </row>
    <row r="10" customFormat="false" ht="15" hidden="false" customHeight="false" outlineLevel="0" collapsed="false">
      <c r="B10" s="4" t="s">
        <v>4</v>
      </c>
      <c r="C10" s="5" t="n">
        <v>0</v>
      </c>
    </row>
    <row r="11" customFormat="false" ht="15" hidden="false" customHeight="false" outlineLevel="0" collapsed="false">
      <c r="B11" s="4" t="s">
        <v>5</v>
      </c>
      <c r="C11" s="5" t="n">
        <v>8800</v>
      </c>
    </row>
    <row r="12" customFormat="false" ht="15" hidden="false" customHeight="false" outlineLevel="0" collapsed="false">
      <c r="B12" s="4" t="s">
        <v>6</v>
      </c>
      <c r="C12" s="5" t="n">
        <v>9200</v>
      </c>
    </row>
    <row r="13" customFormat="false" ht="15" hidden="false" customHeight="false" outlineLevel="0" collapsed="false">
      <c r="B13" s="4" t="s">
        <v>7</v>
      </c>
      <c r="C13" s="6" t="n">
        <f aca="false">SUM(C9:C12)</f>
        <v>40000</v>
      </c>
    </row>
    <row r="14" customFormat="false" ht="15" hidden="false" customHeight="false" outlineLevel="0" collapsed="false">
      <c r="B14" s="4" t="s">
        <v>8</v>
      </c>
      <c r="C14" s="7" t="s">
        <v>9</v>
      </c>
    </row>
    <row r="15" customFormat="false" ht="15" hidden="false" customHeight="false" outlineLevel="0" collapsed="false">
      <c r="B15" s="4" t="s">
        <v>10</v>
      </c>
      <c r="C15" s="7" t="s">
        <v>11</v>
      </c>
    </row>
    <row r="16" customFormat="false" ht="15" hidden="false" customHeight="false" outlineLevel="0" collapsed="false">
      <c r="B16" s="4" t="s">
        <v>12</v>
      </c>
      <c r="C16" s="7" t="s">
        <v>11</v>
      </c>
    </row>
    <row r="17" customFormat="false" ht="28.35" hidden="false" customHeight="false" outlineLevel="0" collapsed="false">
      <c r="B17" s="4" t="s">
        <v>13</v>
      </c>
      <c r="C17" s="6" t="n">
        <f aca="false">IF(C15="Yes",MAX(C9+C10,ROUND(C13*0.5,0)),C9+C10)</f>
        <v>22000</v>
      </c>
    </row>
    <row r="19" customFormat="false" ht="30" hidden="false" customHeight="true" outlineLevel="0" collapsed="false">
      <c r="A19" s="8"/>
      <c r="B19" s="9" t="s">
        <v>14</v>
      </c>
      <c r="C19" s="9" t="s">
        <v>15</v>
      </c>
      <c r="D19" s="9" t="s">
        <v>16</v>
      </c>
      <c r="E19" s="9" t="s">
        <v>17</v>
      </c>
    </row>
    <row r="20" customFormat="false" ht="15" hidden="false" customHeight="false" outlineLevel="0" collapsed="false">
      <c r="B20" s="10" t="s">
        <v>18</v>
      </c>
      <c r="C20" s="11" t="n">
        <v>15000</v>
      </c>
      <c r="D20" s="11" t="n">
        <v>25000</v>
      </c>
      <c r="E20" s="12" t="n">
        <f aca="false">D20-C20</f>
        <v>10000</v>
      </c>
    </row>
    <row r="21" customFormat="false" ht="15" hidden="false" customHeight="false" outlineLevel="0" collapsed="false">
      <c r="B21" s="10" t="s">
        <v>19</v>
      </c>
      <c r="C21" s="11" t="n">
        <f aca="false">IF($C$14="Full wages",$C$17,MIN($C$17,C$20))</f>
        <v>15000</v>
      </c>
      <c r="D21" s="11" t="n">
        <f aca="false">IF($C$14="Full wages",$C$17,MIN($C$17,D$20))</f>
        <v>22000</v>
      </c>
      <c r="E21" s="12" t="n">
        <f aca="false">D21-C21</f>
        <v>7000</v>
      </c>
    </row>
    <row r="22" customFormat="false" ht="15" hidden="false" customHeight="false" outlineLevel="0" collapsed="false">
      <c r="B22" s="10" t="s">
        <v>20</v>
      </c>
      <c r="C22" s="11" t="n">
        <f aca="false">ROUND(C$21*0.12,0)</f>
        <v>1800</v>
      </c>
      <c r="D22" s="11" t="n">
        <f aca="false">ROUND(D$21*0.12,0)</f>
        <v>2640</v>
      </c>
      <c r="E22" s="12" t="n">
        <f aca="false">D22-C22</f>
        <v>840</v>
      </c>
    </row>
    <row r="23" customFormat="false" ht="15" hidden="false" customHeight="false" outlineLevel="0" collapsed="false">
      <c r="B23" s="10" t="s">
        <v>21</v>
      </c>
      <c r="C23" s="11" t="n">
        <f aca="false">IF($C$16="Yes",ROUND(MIN(C$21,C$20)*0.0833,0),0)</f>
        <v>1250</v>
      </c>
      <c r="D23" s="11" t="n">
        <f aca="false">IF($C$16="Yes",ROUND(MIN(D$21,D$20)*0.0833,0),0)</f>
        <v>1833</v>
      </c>
      <c r="E23" s="12" t="n">
        <f aca="false">D23-C23</f>
        <v>583</v>
      </c>
    </row>
    <row r="24" customFormat="false" ht="15" hidden="false" customHeight="false" outlineLevel="0" collapsed="false">
      <c r="B24" s="10" t="s">
        <v>22</v>
      </c>
      <c r="C24" s="11" t="n">
        <f aca="false">ROUND(C$21*0.12,0)-C$23</f>
        <v>550</v>
      </c>
      <c r="D24" s="11" t="n">
        <f aca="false">ROUND(D$21*0.12,0)-D$23</f>
        <v>807</v>
      </c>
      <c r="E24" s="12" t="n">
        <f aca="false">D24-C24</f>
        <v>257</v>
      </c>
    </row>
    <row r="25" customFormat="false" ht="15" hidden="false" customHeight="false" outlineLevel="0" collapsed="false">
      <c r="B25" s="10" t="s">
        <v>23</v>
      </c>
      <c r="C25" s="11" t="n">
        <f aca="false">ROUND(MIN(C$21,C$20)*0.005,0)</f>
        <v>75</v>
      </c>
      <c r="D25" s="11" t="n">
        <f aca="false">ROUND(MIN(D$21,D$20)*0.005,0)</f>
        <v>110</v>
      </c>
      <c r="E25" s="12" t="n">
        <f aca="false">D25-C25</f>
        <v>35</v>
      </c>
    </row>
    <row r="26" customFormat="false" ht="15" hidden="false" customHeight="false" outlineLevel="0" collapsed="false">
      <c r="B26" s="10" t="s">
        <v>24</v>
      </c>
      <c r="C26" s="11" t="n">
        <f aca="false">ROUND(C$21*0.005,0)</f>
        <v>75</v>
      </c>
      <c r="D26" s="11" t="n">
        <f aca="false">ROUND(D$21*0.005,0)</f>
        <v>110</v>
      </c>
      <c r="E26" s="12" t="n">
        <f aca="false">D26-C26</f>
        <v>35</v>
      </c>
    </row>
    <row r="27" customFormat="false" ht="15" hidden="false" customHeight="false" outlineLevel="0" collapsed="false">
      <c r="B27" s="13" t="s">
        <v>25</v>
      </c>
      <c r="C27" s="14" t="n">
        <f aca="false">C$23+C$24+C$25+C$26</f>
        <v>1950</v>
      </c>
      <c r="D27" s="14" t="n">
        <f aca="false">D$23+D$24+D$25+D$26</f>
        <v>2860</v>
      </c>
      <c r="E27" s="12" t="n">
        <f aca="false">D27-C27</f>
        <v>910</v>
      </c>
    </row>
    <row r="28" customFormat="false" ht="28.35" hidden="false" customHeight="false" outlineLevel="0" collapsed="false">
      <c r="B28" s="13" t="s">
        <v>26</v>
      </c>
      <c r="C28" s="14" t="n">
        <f aca="false">$C$13-C$22</f>
        <v>38200</v>
      </c>
      <c r="D28" s="14" t="n">
        <f aca="false">$C$13-D$22</f>
        <v>37360</v>
      </c>
      <c r="E28" s="12" t="n">
        <f aca="false">D28-C28</f>
        <v>-840</v>
      </c>
    </row>
    <row r="29" customFormat="false" ht="28.35" hidden="false" customHeight="false" outlineLevel="0" collapsed="false">
      <c r="B29" s="10" t="s">
        <v>27</v>
      </c>
      <c r="C29" s="11" t="n">
        <f aca="false">C$22+C$24</f>
        <v>2350</v>
      </c>
      <c r="D29" s="11" t="n">
        <f aca="false">D$22+D$24</f>
        <v>3447</v>
      </c>
      <c r="E29" s="12" t="n">
        <f aca="false">D29-C29</f>
        <v>1097</v>
      </c>
    </row>
    <row r="31" customFormat="false" ht="15" hidden="false" customHeight="false" outlineLevel="0" collapsed="false">
      <c r="B31" s="15" t="str">
        <f aca="false">IF(D28&lt;C28,"Take-home salary goes DOWN by ₹"&amp;TEXT(C28-D28,"#,##0")&amp;" a month, but ₹"&amp;TEXT(D29-C29,"#,##0")&amp;" more goes into the PF account every month (your money, with interest).",IF(D28=C28,"No change for this salary: PF wages are below ₹15,000, or PF was already deducted on full wages (in that case only the EPS / EPF split changes).",""))</f>
        <v>Take-home salary goes DOWN by ₹840 a month, but ₹1,097 more goes into the PF account every month (your money, with interest).</v>
      </c>
      <c r="C31" s="15"/>
      <c r="D31" s="15"/>
      <c r="E31" s="15"/>
    </row>
    <row r="32" customFormat="false" ht="15" hidden="false" customHeight="false" outlineLevel="0" collapsed="false">
      <c r="B32" s="15"/>
      <c r="C32" s="15"/>
      <c r="D32" s="15"/>
      <c r="E32" s="15"/>
    </row>
    <row r="33" customFormat="false" ht="15" hidden="false" customHeight="false" outlineLevel="0" collapsed="false">
      <c r="B33" s="15"/>
      <c r="C33" s="15"/>
      <c r="D33" s="15"/>
      <c r="E33" s="15"/>
    </row>
    <row r="35" customFormat="false" ht="15" hidden="false" customHeight="true" outlineLevel="0" collapsed="false">
      <c r="B35" s="16" t="s">
        <v>28</v>
      </c>
      <c r="C35" s="16"/>
      <c r="D35" s="16"/>
      <c r="E35" s="16"/>
    </row>
    <row r="36" customFormat="false" ht="15" hidden="false" customHeight="false" outlineLevel="0" collapsed="false">
      <c r="B36" s="16"/>
      <c r="C36" s="16"/>
      <c r="D36" s="16"/>
      <c r="E36" s="16"/>
    </row>
    <row r="37" customFormat="false" ht="15" hidden="false" customHeight="false" outlineLevel="0" collapsed="false">
      <c r="B37" s="16"/>
      <c r="C37" s="16"/>
      <c r="D37" s="16"/>
      <c r="E37" s="16"/>
    </row>
    <row r="38" customFormat="false" ht="15" hidden="false" customHeight="false" outlineLevel="0" collapsed="false">
      <c r="B38" s="16"/>
      <c r="C38" s="16"/>
      <c r="D38" s="16"/>
      <c r="E38" s="16"/>
    </row>
    <row r="40" customFormat="false" ht="15" hidden="false" customHeight="true" outlineLevel="0" collapsed="false">
      <c r="B40" s="17" t="s">
        <v>29</v>
      </c>
      <c r="C40" s="17"/>
      <c r="D40" s="17"/>
      <c r="E40" s="17"/>
    </row>
    <row r="41" customFormat="false" ht="15" hidden="false" customHeight="false" outlineLevel="0" collapsed="false">
      <c r="B41" s="17"/>
      <c r="C41" s="17"/>
      <c r="D41" s="17"/>
      <c r="E41" s="17"/>
    </row>
  </sheetData>
  <sheetProtection sheet="true" algorithmName="SHA-512" hashValue="70g/cHrBswOvJkPSka2GXXjmqnbM9hA2Xbc0IUQGjHri8u4bkHC0d71PcnZ2eKISW3qgl0VP5R80xFORpS3zLw==" saltValue="BXat5joS5I5QXe8KS7rHbQ==" spinCount="100000"/>
  <mergeCells count="5">
    <mergeCell ref="B5:E5"/>
    <mergeCell ref="B6:E6"/>
    <mergeCell ref="B31:E33"/>
    <mergeCell ref="B35:E38"/>
    <mergeCell ref="B40:E41"/>
  </mergeCells>
  <dataValidations count="2">
    <dataValidation allowBlank="true" errorStyle="stop" operator="between" showDropDown="false" showErrorMessage="false" showInputMessage="false" sqref="C14" type="list">
      <formula1>Lists!$B$1:$B$2</formula1>
      <formula2>0</formula2>
    </dataValidation>
    <dataValidation allowBlank="true" errorStyle="stop" operator="between" showDropDown="false" showErrorMessage="false" showInputMessage="false" sqref="C15:C16" type="list">
      <formula1>Lists!$A$1:$A$2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11</v>
      </c>
      <c r="B1" s="0" t="s">
        <v>9</v>
      </c>
    </row>
    <row r="2" customFormat="false" ht="15" hidden="false" customHeight="false" outlineLevel="0" collapsed="false">
      <c r="A2" s="0" t="s">
        <v>30</v>
      </c>
      <c r="B2" s="0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2026-10-15T10:31:31Z</dcterms:created>
  <dc:creator>Xplorexcel.com</dc:creator>
  <dc:description/>
  <dc:language>en-US</dc:language>
  <cp:lastModifiedBy/>
  <dcterms:modified xsi:type="dcterms:W3CDTF">2026-10-15T10:31:31Z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