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s2+Zz78F4QphQ/pcBBvBlrjvuLJjniB2zPvm+l2/gB5U70FFiksyCI4kMEeXmsgFxkYVA81XvhYWtN/CCxtn3A==" workbookSaltValue="Sj+JhVVkFJxGknBnTaMjm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Enter Bill" sheetId="1" state="visible" r:id="rId3"/>
    <sheet name="RA Bill" sheetId="2" state="visible" r:id="rId4"/>
    <sheet name="Lists" sheetId="3" state="hidden" r:id="rId5"/>
  </sheets>
  <definedNames>
    <definedName function="false" hidden="false" localSheetId="1" name="_xlnm.Print_Area" vbProcedure="false">'RA Bill'!$B$2:$I$48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<sst xmlns="http://schemas.openxmlformats.org/spreadsheetml/2006/main" count="186" uniqueCount="166">
  <si>
    <t xml:space="preserve">RA Bill – enter details</t>
  </si>
  <si>
    <t xml:space="preserve">Fill the yellow cells. Quantities up to the previous bill + this bill = up to date. Then print the 'RA Bill' sheet.</t>
  </si>
  <si>
    <t xml:space="preserve">Name of work</t>
  </si>
  <si>
    <t xml:space="preserve">Repair of internal roads and drains, Block C</t>
  </si>
  <si>
    <t xml:space="preserve">Agreement / work order no. &amp; date</t>
  </si>
  <si>
    <t xml:space="preserve">WO/2026/112 dated 05-Jun-2026</t>
  </si>
  <si>
    <t xml:space="preserve">Contractor</t>
  </si>
  <si>
    <t xml:space="preserve">M/s Gill Construction Co.</t>
  </si>
  <si>
    <t xml:space="preserve">Client / department</t>
  </si>
  <si>
    <t xml:space="preserve">Executive Engineer, Sample Works Division</t>
  </si>
  <si>
    <t xml:space="preserve">RA bill no.</t>
  </si>
  <si>
    <t xml:space="preserve">3rd RA Bill</t>
  </si>
  <si>
    <t xml:space="preserve">Bill period</t>
  </si>
  <si>
    <t xml:space="preserve">01-Sep-2026 to 30-Sep-2026</t>
  </si>
  <si>
    <t xml:space="preserve">Bill date</t>
  </si>
  <si>
    <t xml:space="preserve">Item</t>
  </si>
  <si>
    <t xml:space="preserve">Description</t>
  </si>
  <si>
    <t xml:space="preserve">Unit</t>
  </si>
  <si>
    <t xml:space="preserve">Rate (₹)</t>
  </si>
  <si>
    <t xml:space="preserve">Qty up to previous bill</t>
  </si>
  <si>
    <t xml:space="preserve">Qty this bill</t>
  </si>
  <si>
    <t xml:space="preserve">Qty up to date</t>
  </si>
  <si>
    <t xml:space="preserve">Amount this bill (₹)</t>
  </si>
  <si>
    <t xml:space="preserve">1</t>
  </si>
  <si>
    <t xml:space="preserve">Earthwork in excavation</t>
  </si>
  <si>
    <t xml:space="preserve">cum</t>
  </si>
  <si>
    <t xml:space="preserve">2</t>
  </si>
  <si>
    <t xml:space="preserve">PCC 1:4:8</t>
  </si>
  <si>
    <t xml:space="preserve">3</t>
  </si>
  <si>
    <t xml:space="preserve">WBM grade II, 100 mm</t>
  </si>
  <si>
    <t xml:space="preserve">4</t>
  </si>
  <si>
    <t xml:space="preserve">Interlocking paver 80 mm</t>
  </si>
  <si>
    <t xml:space="preserve">sqm</t>
  </si>
  <si>
    <t xml:space="preserve">5</t>
  </si>
  <si>
    <t xml:space="preserve">Precast kerb stone</t>
  </si>
  <si>
    <t xml:space="preserve">m</t>
  </si>
  <si>
    <t xml:space="preserve">6</t>
  </si>
  <si>
    <t xml:space="preserve">RCC drain 450 mm with cover</t>
  </si>
  <si>
    <t xml:space="preserve">Gross value of work – this bill</t>
  </si>
  <si>
    <t xml:space="preserve">GST on bill (%)</t>
  </si>
  <si>
    <t xml:space="preserve">Income-tax TDS (%)</t>
  </si>
  <si>
    <t xml:space="preserve">GST TDS (%) – 0 if not applicable</t>
  </si>
  <si>
    <t xml:space="preserve">Labour cess (%)</t>
  </si>
  <si>
    <t xml:space="preserve">Security deposit / retention (%)</t>
  </si>
  <si>
    <t xml:space="preserve">Mobilisation / other advance recovery (₹)</t>
  </si>
  <si>
    <t xml:space="preserve">Need BOQ, measurement book (L × B × D), all RA bills, payments received and a deviation statement in one file? See XploreWorks – Contractor RA Bill &amp; BOQ Manager on the xplorexcel.com store.</t>
  </si>
  <si>
    <t xml:space="preserve">Agreement / WO</t>
  </si>
  <si>
    <t xml:space="preserve">Client</t>
  </si>
  <si>
    <t xml:space="preserve">Bill amount including GST</t>
  </si>
  <si>
    <t xml:space="preserve">Less: Income-tax TDS</t>
  </si>
  <si>
    <t xml:space="preserve">Less: GST TDS</t>
  </si>
  <si>
    <t xml:space="preserve">Less: Labour cess</t>
  </si>
  <si>
    <t xml:space="preserve">Less: Security deposit / retention</t>
  </si>
  <si>
    <t xml:space="preserve">Less: Advance recovery</t>
  </si>
  <si>
    <t xml:space="preserve">NET AMOUNT PAYABLE</t>
  </si>
  <si>
    <t xml:space="preserve">____________________</t>
  </si>
  <si>
    <t xml:space="preserve">Measured by</t>
  </si>
  <si>
    <t xml:space="preserve">Checked by</t>
  </si>
  <si>
    <t xml:space="preserve">Engineer-in-charge</t>
  </si>
  <si>
    <t xml:space="preserve">Free template by xplorexcel.com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</si>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</sst>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-mmm\-yyyy"/>
    <numFmt numFmtId="166" formatCode="@"/>
    <numFmt numFmtId="167" formatCode="###,##0.00;\(###,##0.00\);\-"/>
    <numFmt numFmtId="168" formatCode="#,##0.000;\(#,##0.000\);\-"/>
    <numFmt numFmtId="169" formatCode="0.00%"/>
    <numFmt numFmtId="170" formatCode="###,##0;\(###,##0\);\-"/>
    <numFmt numFmtId="171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sz val="11"/>
      <color rgb="FF00206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i val="true"/>
      <sz val="11"/>
      <color rgb="FF002060"/>
      <name val="Cambria"/>
      <family val="0"/>
      <charset val="1"/>
    </font>
    <font>
      <sz val="10"/>
      <color rgb="FF7F7F7F"/>
      <name val="Cambria"/>
      <family val="0"/>
      <charset val="1"/>
    </font>
    <font>
      <i val="true"/>
      <sz val="8"/>
      <color rgb="FF20AD96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864720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A5:I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40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8" min="6" style="0" width="13"/>
    <col collapsed="false" customWidth="true" hidden="false" outlineLevel="0" max="9" min="9" style="0" width="15"/>
    <col collapsed="false" customWidth="true" hidden="false" outlineLevel="0" max="10" min="10" style="0" width="2"/>
  </cols>
  <sheetData>
    <row r="5" customFormat="false" ht="30" hidden="false" customHeight="true" outlineLevel="0" collapsed="false">
      <c r="B5" s="1" t="s">
        <v>0</v>
      </c>
      <c r="C5" s="1"/>
      <c r="D5" s="1"/>
      <c r="E5" s="1"/>
      <c r="F5" s="1"/>
      <c r="G5" s="1"/>
      <c r="H5" s="1"/>
      <c r="I5" s="1"/>
    </row>
    <row r="6" customFormat="false" ht="15" hidden="false" customHeight="true" outlineLevel="0" collapsed="false">
      <c r="B6" s="2" t="s">
        <v>1</v>
      </c>
      <c r="C6" s="2"/>
      <c r="D6" s="2"/>
      <c r="E6" s="2"/>
      <c r="F6" s="2"/>
      <c r="G6" s="2"/>
      <c r="H6" s="2"/>
      <c r="I6" s="2"/>
    </row>
    <row r="8" customFormat="false" ht="15" hidden="false" customHeight="true" outlineLevel="0" collapsed="false">
      <c r="B8" s="3" t="s">
        <v>2</v>
      </c>
      <c r="C8" s="3"/>
      <c r="D8" s="4" t="s">
        <v>3</v>
      </c>
      <c r="E8" s="4"/>
      <c r="F8" s="4"/>
      <c r="G8" s="4"/>
      <c r="H8" s="4"/>
      <c r="I8" s="4"/>
    </row>
    <row r="9" customFormat="false" ht="15" hidden="false" customHeight="true" outlineLevel="0" collapsed="false">
      <c r="B9" s="3" t="s">
        <v>4</v>
      </c>
      <c r="C9" s="3"/>
      <c r="D9" s="4" t="s">
        <v>5</v>
      </c>
      <c r="E9" s="4"/>
      <c r="F9" s="4"/>
      <c r="G9" s="4"/>
      <c r="H9" s="4"/>
      <c r="I9" s="4"/>
    </row>
    <row r="10" customFormat="false" ht="15" hidden="false" customHeight="true" outlineLevel="0" collapsed="false">
      <c r="B10" s="3" t="s">
        <v>6</v>
      </c>
      <c r="C10" s="3"/>
      <c r="D10" s="4" t="s">
        <v>7</v>
      </c>
      <c r="E10" s="4"/>
      <c r="F10" s="4"/>
      <c r="G10" s="4"/>
      <c r="H10" s="4"/>
      <c r="I10" s="4"/>
    </row>
    <row r="11" customFormat="false" ht="15" hidden="false" customHeight="true" outlineLevel="0" collapsed="false">
      <c r="B11" s="3" t="s">
        <v>8</v>
      </c>
      <c r="C11" s="3"/>
      <c r="D11" s="4" t="s">
        <v>9</v>
      </c>
      <c r="E11" s="4"/>
      <c r="F11" s="4"/>
      <c r="G11" s="4"/>
      <c r="H11" s="4"/>
      <c r="I11" s="4"/>
    </row>
    <row r="12" customFormat="false" ht="15" hidden="false" customHeight="true" outlineLevel="0" collapsed="false">
      <c r="B12" s="3" t="s">
        <v>10</v>
      </c>
      <c r="C12" s="3"/>
      <c r="D12" s="4" t="s">
        <v>11</v>
      </c>
      <c r="E12" s="4"/>
      <c r="F12" s="4"/>
      <c r="G12" s="4"/>
      <c r="H12" s="4"/>
      <c r="I12" s="4"/>
    </row>
    <row r="13" customFormat="false" ht="15" hidden="false" customHeight="true" outlineLevel="0" collapsed="false">
      <c r="B13" s="3" t="s">
        <v>12</v>
      </c>
      <c r="C13" s="3"/>
      <c r="D13" s="4" t="s">
        <v>13</v>
      </c>
      <c r="E13" s="4"/>
      <c r="F13" s="4"/>
      <c r="G13" s="4"/>
      <c r="H13" s="4"/>
      <c r="I13" s="4"/>
    </row>
    <row r="14" customFormat="false" ht="15" hidden="false" customHeight="true" outlineLevel="0" collapsed="false">
      <c r="B14" s="3" t="s">
        <v>14</v>
      </c>
      <c r="C14" s="3"/>
      <c r="D14" s="5" t="n">
        <v>46298</v>
      </c>
      <c r="E14" s="5"/>
      <c r="F14" s="5"/>
      <c r="G14" s="5"/>
      <c r="H14" s="5"/>
      <c r="I14" s="5"/>
    </row>
    <row r="16" customFormat="false" ht="39.75" hidden="false" customHeight="true" outlineLevel="0" collapsed="false">
      <c r="A16" s="6"/>
      <c r="B16" s="7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7" t="s">
        <v>22</v>
      </c>
    </row>
    <row r="17" customFormat="false" ht="15" hidden="false" customHeight="false" outlineLevel="0" collapsed="false">
      <c r="B17" s="8" t="s">
        <v>23</v>
      </c>
      <c r="C17" s="9" t="s">
        <v>24</v>
      </c>
      <c r="D17" s="10" t="s">
        <v>25</v>
      </c>
      <c r="E17" s="11" t="n">
        <v>245</v>
      </c>
      <c r="F17" s="12" t="n">
        <v>320</v>
      </c>
      <c r="G17" s="12" t="n">
        <v>85.5</v>
      </c>
      <c r="H17" s="13" t="n">
        <f aca="false">IF(C17="","",N(F17)+N(G17))</f>
        <v>405.5</v>
      </c>
      <c r="I17" s="14" t="n">
        <f aca="false">IF(C17="","",ROUND(N(G17)*N(E17),2))</f>
        <v>20947.5</v>
      </c>
    </row>
    <row r="18" customFormat="false" ht="15" hidden="false" customHeight="false" outlineLevel="0" collapsed="false">
      <c r="B18" s="8" t="s">
        <v>26</v>
      </c>
      <c r="C18" s="9" t="s">
        <v>27</v>
      </c>
      <c r="D18" s="10" t="s">
        <v>25</v>
      </c>
      <c r="E18" s="11" t="n">
        <v>5650</v>
      </c>
      <c r="F18" s="12" t="n">
        <v>42</v>
      </c>
      <c r="G18" s="12" t="n">
        <v>12.4</v>
      </c>
      <c r="H18" s="13" t="n">
        <f aca="false">IF(C18="","",N(F18)+N(G18))</f>
        <v>54.4</v>
      </c>
      <c r="I18" s="14" t="n">
        <f aca="false">IF(C18="","",ROUND(N(G18)*N(E18),2))</f>
        <v>70060</v>
      </c>
    </row>
    <row r="19" customFormat="false" ht="15" hidden="false" customHeight="false" outlineLevel="0" collapsed="false">
      <c r="B19" s="8" t="s">
        <v>28</v>
      </c>
      <c r="C19" s="9" t="s">
        <v>29</v>
      </c>
      <c r="D19" s="10" t="s">
        <v>25</v>
      </c>
      <c r="E19" s="11" t="n">
        <v>2480</v>
      </c>
      <c r="F19" s="12" t="n">
        <v>110</v>
      </c>
      <c r="G19" s="12" t="n">
        <v>64.2</v>
      </c>
      <c r="H19" s="13" t="n">
        <f aca="false">IF(C19="","",N(F19)+N(G19))</f>
        <v>174.2</v>
      </c>
      <c r="I19" s="14" t="n">
        <f aca="false">IF(C19="","",ROUND(N(G19)*N(E19),2))</f>
        <v>159216</v>
      </c>
    </row>
    <row r="20" customFormat="false" ht="15" hidden="false" customHeight="false" outlineLevel="0" collapsed="false">
      <c r="B20" s="8" t="s">
        <v>30</v>
      </c>
      <c r="C20" s="9" t="s">
        <v>31</v>
      </c>
      <c r="D20" s="10" t="s">
        <v>32</v>
      </c>
      <c r="E20" s="11" t="n">
        <v>895</v>
      </c>
      <c r="F20" s="12" t="n">
        <v>0</v>
      </c>
      <c r="G20" s="12" t="n">
        <v>410</v>
      </c>
      <c r="H20" s="13" t="n">
        <f aca="false">IF(C20="","",N(F20)+N(G20))</f>
        <v>410</v>
      </c>
      <c r="I20" s="14" t="n">
        <f aca="false">IF(C20="","",ROUND(N(G20)*N(E20),2))</f>
        <v>366950</v>
      </c>
    </row>
    <row r="21" customFormat="false" ht="15" hidden="false" customHeight="false" outlineLevel="0" collapsed="false">
      <c r="B21" s="8" t="s">
        <v>33</v>
      </c>
      <c r="C21" s="9" t="s">
        <v>34</v>
      </c>
      <c r="D21" s="10" t="s">
        <v>35</v>
      </c>
      <c r="E21" s="11" t="n">
        <v>465</v>
      </c>
      <c r="F21" s="12" t="n">
        <v>120</v>
      </c>
      <c r="G21" s="12" t="n">
        <v>96</v>
      </c>
      <c r="H21" s="13" t="n">
        <f aca="false">IF(C21="","",N(F21)+N(G21))</f>
        <v>216</v>
      </c>
      <c r="I21" s="14" t="n">
        <f aca="false">IF(C21="","",ROUND(N(G21)*N(E21),2))</f>
        <v>44640</v>
      </c>
    </row>
    <row r="22" customFormat="false" ht="15" hidden="false" customHeight="false" outlineLevel="0" collapsed="false">
      <c r="B22" s="8" t="s">
        <v>36</v>
      </c>
      <c r="C22" s="9" t="s">
        <v>37</v>
      </c>
      <c r="D22" s="10" t="s">
        <v>35</v>
      </c>
      <c r="E22" s="11" t="n">
        <v>2350</v>
      </c>
      <c r="F22" s="12" t="n">
        <v>48</v>
      </c>
      <c r="G22" s="12" t="n">
        <v>36</v>
      </c>
      <c r="H22" s="13" t="n">
        <f aca="false">IF(C22="","",N(F22)+N(G22))</f>
        <v>84</v>
      </c>
      <c r="I22" s="14" t="n">
        <f aca="false">IF(C22="","",ROUND(N(G22)*N(E22),2))</f>
        <v>84600</v>
      </c>
    </row>
    <row r="23" customFormat="false" ht="15" hidden="false" customHeight="false" outlineLevel="0" collapsed="false">
      <c r="B23" s="8"/>
      <c r="C23" s="9"/>
      <c r="D23" s="10"/>
      <c r="E23" s="11"/>
      <c r="F23" s="12"/>
      <c r="G23" s="12"/>
      <c r="H23" s="13" t="str">
        <f aca="false">IF(C23="","",N(F23)+N(G23))</f>
        <v/>
      </c>
      <c r="I23" s="14" t="str">
        <f aca="false">IF(C23="","",ROUND(N(G23)*N(E23),2))</f>
        <v/>
      </c>
    </row>
    <row r="24" customFormat="false" ht="15" hidden="false" customHeight="false" outlineLevel="0" collapsed="false">
      <c r="B24" s="8"/>
      <c r="C24" s="9"/>
      <c r="D24" s="10"/>
      <c r="E24" s="11"/>
      <c r="F24" s="12"/>
      <c r="G24" s="12"/>
      <c r="H24" s="13" t="str">
        <f aca="false">IF(C24="","",N(F24)+N(G24))</f>
        <v/>
      </c>
      <c r="I24" s="14" t="str">
        <f aca="false">IF(C24="","",ROUND(N(G24)*N(E24),2))</f>
        <v/>
      </c>
    </row>
    <row r="25" customFormat="false" ht="15" hidden="false" customHeight="false" outlineLevel="0" collapsed="false">
      <c r="B25" s="8"/>
      <c r="C25" s="9"/>
      <c r="D25" s="10"/>
      <c r="E25" s="11"/>
      <c r="F25" s="12"/>
      <c r="G25" s="12"/>
      <c r="H25" s="13" t="str">
        <f aca="false">IF(C25="","",N(F25)+N(G25))</f>
        <v/>
      </c>
      <c r="I25" s="14" t="str">
        <f aca="false">IF(C25="","",ROUND(N(G25)*N(E25),2))</f>
        <v/>
      </c>
    </row>
    <row r="26" customFormat="false" ht="15" hidden="false" customHeight="false" outlineLevel="0" collapsed="false">
      <c r="B26" s="8"/>
      <c r="C26" s="9"/>
      <c r="D26" s="10"/>
      <c r="E26" s="11"/>
      <c r="F26" s="12"/>
      <c r="G26" s="12"/>
      <c r="H26" s="13" t="str">
        <f aca="false">IF(C26="","",N(F26)+N(G26))</f>
        <v/>
      </c>
      <c r="I26" s="14" t="str">
        <f aca="false">IF(C26="","",ROUND(N(G26)*N(E26),2))</f>
        <v/>
      </c>
    </row>
    <row r="27" customFormat="false" ht="15" hidden="false" customHeight="false" outlineLevel="0" collapsed="false">
      <c r="B27" s="8"/>
      <c r="C27" s="9"/>
      <c r="D27" s="10"/>
      <c r="E27" s="11"/>
      <c r="F27" s="12"/>
      <c r="G27" s="12"/>
      <c r="H27" s="13" t="str">
        <f aca="false">IF(C27="","",N(F27)+N(G27))</f>
        <v/>
      </c>
      <c r="I27" s="14" t="str">
        <f aca="false">IF(C27="","",ROUND(N(G27)*N(E27),2))</f>
        <v/>
      </c>
    </row>
    <row r="28" customFormat="false" ht="15" hidden="false" customHeight="false" outlineLevel="0" collapsed="false">
      <c r="B28" s="8"/>
      <c r="C28" s="9"/>
      <c r="D28" s="10"/>
      <c r="E28" s="11"/>
      <c r="F28" s="12"/>
      <c r="G28" s="12"/>
      <c r="H28" s="13" t="str">
        <f aca="false">IF(C28="","",N(F28)+N(G28))</f>
        <v/>
      </c>
      <c r="I28" s="14" t="str">
        <f aca="false">IF(C28="","",ROUND(N(G28)*N(E28),2))</f>
        <v/>
      </c>
    </row>
    <row r="29" customFormat="false" ht="15" hidden="false" customHeight="false" outlineLevel="0" collapsed="false">
      <c r="B29" s="8"/>
      <c r="C29" s="9"/>
      <c r="D29" s="10"/>
      <c r="E29" s="11"/>
      <c r="F29" s="12"/>
      <c r="G29" s="12"/>
      <c r="H29" s="13" t="str">
        <f aca="false">IF(C29="","",N(F29)+N(G29))</f>
        <v/>
      </c>
      <c r="I29" s="14" t="str">
        <f aca="false">IF(C29="","",ROUND(N(G29)*N(E29),2))</f>
        <v/>
      </c>
    </row>
    <row r="30" customFormat="false" ht="15" hidden="false" customHeight="false" outlineLevel="0" collapsed="false">
      <c r="B30" s="8"/>
      <c r="C30" s="9"/>
      <c r="D30" s="10"/>
      <c r="E30" s="11"/>
      <c r="F30" s="12"/>
      <c r="G30" s="12"/>
      <c r="H30" s="13" t="str">
        <f aca="false">IF(C30="","",N(F30)+N(G30))</f>
        <v/>
      </c>
      <c r="I30" s="14" t="str">
        <f aca="false">IF(C30="","",ROUND(N(G30)*N(E30),2))</f>
        <v/>
      </c>
    </row>
    <row r="31" customFormat="false" ht="15" hidden="false" customHeight="false" outlineLevel="0" collapsed="false">
      <c r="B31" s="8"/>
      <c r="C31" s="9"/>
      <c r="D31" s="10"/>
      <c r="E31" s="11"/>
      <c r="F31" s="12"/>
      <c r="G31" s="12"/>
      <c r="H31" s="13" t="str">
        <f aca="false">IF(C31="","",N(F31)+N(G31))</f>
        <v/>
      </c>
      <c r="I31" s="14" t="str">
        <f aca="false">IF(C31="","",ROUND(N(G31)*N(E31),2))</f>
        <v/>
      </c>
    </row>
    <row r="32" customFormat="false" ht="15" hidden="false" customHeight="false" outlineLevel="0" collapsed="false">
      <c r="B32" s="8"/>
      <c r="C32" s="9"/>
      <c r="D32" s="10"/>
      <c r="E32" s="11"/>
      <c r="F32" s="12"/>
      <c r="G32" s="12"/>
      <c r="H32" s="13" t="str">
        <f aca="false">IF(C32="","",N(F32)+N(G32))</f>
        <v/>
      </c>
      <c r="I32" s="14" t="str">
        <f aca="false">IF(C32="","",ROUND(N(G32)*N(E32),2))</f>
        <v/>
      </c>
    </row>
    <row r="33" customFormat="false" ht="15" hidden="false" customHeight="false" outlineLevel="0" collapsed="false">
      <c r="B33" s="8"/>
      <c r="C33" s="9"/>
      <c r="D33" s="10"/>
      <c r="E33" s="11"/>
      <c r="F33" s="12"/>
      <c r="G33" s="12"/>
      <c r="H33" s="13" t="str">
        <f aca="false">IF(C33="","",N(F33)+N(G33))</f>
        <v/>
      </c>
      <c r="I33" s="14" t="str">
        <f aca="false">IF(C33="","",ROUND(N(G33)*N(E33),2))</f>
        <v/>
      </c>
    </row>
    <row r="34" customFormat="false" ht="15" hidden="false" customHeight="false" outlineLevel="0" collapsed="false">
      <c r="B34" s="8"/>
      <c r="C34" s="9"/>
      <c r="D34" s="10"/>
      <c r="E34" s="11"/>
      <c r="F34" s="12"/>
      <c r="G34" s="12"/>
      <c r="H34" s="13" t="str">
        <f aca="false">IF(C34="","",N(F34)+N(G34))</f>
        <v/>
      </c>
      <c r="I34" s="14" t="str">
        <f aca="false">IF(C34="","",ROUND(N(G34)*N(E34),2))</f>
        <v/>
      </c>
    </row>
    <row r="35" customFormat="false" ht="15" hidden="false" customHeight="false" outlineLevel="0" collapsed="false">
      <c r="B35" s="8"/>
      <c r="C35" s="9"/>
      <c r="D35" s="10"/>
      <c r="E35" s="11"/>
      <c r="F35" s="12"/>
      <c r="G35" s="12"/>
      <c r="H35" s="13" t="str">
        <f aca="false">IF(C35="","",N(F35)+N(G35))</f>
        <v/>
      </c>
      <c r="I35" s="14" t="str">
        <f aca="false">IF(C35="","",ROUND(N(G35)*N(E35),2))</f>
        <v/>
      </c>
    </row>
    <row r="36" customFormat="false" ht="15" hidden="false" customHeight="false" outlineLevel="0" collapsed="false">
      <c r="B36" s="8"/>
      <c r="C36" s="9"/>
      <c r="D36" s="10"/>
      <c r="E36" s="11"/>
      <c r="F36" s="12"/>
      <c r="G36" s="12"/>
      <c r="H36" s="13" t="str">
        <f aca="false">IF(C36="","",N(F36)+N(G36))</f>
        <v/>
      </c>
      <c r="I36" s="14" t="str">
        <f aca="false">IF(C36="","",ROUND(N(G36)*N(E36),2))</f>
        <v/>
      </c>
    </row>
    <row r="38" customFormat="false" ht="15" hidden="false" customHeight="false" outlineLevel="0" collapsed="false">
      <c r="C38" s="15" t="s">
        <v>38</v>
      </c>
      <c r="I38" s="16" t="n">
        <f aca="false">SUM(I17:I36)</f>
        <v>746413.5</v>
      </c>
    </row>
    <row r="40" customFormat="false" ht="15" hidden="false" customHeight="false" outlineLevel="0" collapsed="false">
      <c r="C40" s="3" t="s">
        <v>39</v>
      </c>
      <c r="D40" s="17" t="n">
        <v>0.18</v>
      </c>
    </row>
    <row r="41" customFormat="false" ht="15" hidden="false" customHeight="false" outlineLevel="0" collapsed="false">
      <c r="C41" s="3" t="s">
        <v>40</v>
      </c>
      <c r="D41" s="17" t="n">
        <v>0.02</v>
      </c>
    </row>
    <row r="42" customFormat="false" ht="15" hidden="false" customHeight="false" outlineLevel="0" collapsed="false">
      <c r="C42" s="3" t="s">
        <v>41</v>
      </c>
      <c r="D42" s="17" t="n">
        <v>0.02</v>
      </c>
    </row>
    <row r="43" customFormat="false" ht="15" hidden="false" customHeight="false" outlineLevel="0" collapsed="false">
      <c r="C43" s="3" t="s">
        <v>42</v>
      </c>
      <c r="D43" s="17" t="n">
        <v>0.01</v>
      </c>
    </row>
    <row r="44" customFormat="false" ht="15" hidden="false" customHeight="false" outlineLevel="0" collapsed="false">
      <c r="C44" s="3" t="s">
        <v>43</v>
      </c>
      <c r="D44" s="17" t="n">
        <v>0.05</v>
      </c>
    </row>
    <row r="45" customFormat="false" ht="15" hidden="false" customHeight="false" outlineLevel="0" collapsed="false">
      <c r="C45" s="3" t="s">
        <v>44</v>
      </c>
      <c r="D45" s="18" t="n">
        <v>20000</v>
      </c>
    </row>
    <row r="47" customFormat="false" ht="15" hidden="false" customHeight="true" outlineLevel="0" collapsed="false">
      <c r="C47" s="19" t="s">
        <v>45</v>
      </c>
      <c r="D47" s="19"/>
      <c r="E47" s="19"/>
      <c r="F47" s="19"/>
      <c r="G47" s="19"/>
      <c r="H47" s="19"/>
      <c r="I47" s="19"/>
    </row>
    <row r="48" customFormat="false" ht="15" hidden="false" customHeight="false" outlineLevel="0" collapsed="false">
      <c r="C48" s="19"/>
      <c r="D48" s="19"/>
      <c r="E48" s="19"/>
      <c r="F48" s="19"/>
      <c r="G48" s="19"/>
      <c r="H48" s="19"/>
      <c r="I48" s="19"/>
    </row>
    <row r="49" customFormat="false" ht="15" hidden="false" customHeight="false" outlineLevel="0" collapsed="false">
      <c r="C49" s="19"/>
      <c r="D49" s="19"/>
      <c r="E49" s="19"/>
      <c r="F49" s="19"/>
      <c r="G49" s="19"/>
      <c r="H49" s="19"/>
      <c r="I49" s="19"/>
    </row>
  </sheetData>
  <sheetProtection sheet="true" formatCells="false" formatColumns="false" formatRows="false" sort="false" autoFilter="false" algorithmName="SHA-512" hashValue="f6DO+f5VCUGeO04diF2cewjNB7Kumm7EZ5yt3B1w6UfZXarU8ZcsaJZPfiCcYVkWyNMgYZeDUeg/wXkm5r1tiQ==" saltValue="AbCGXD97a5Zwg3sv10AX+A==" spinCount="100000"/>
  <mergeCells count="17">
    <mergeCell ref="B5:I5"/>
    <mergeCell ref="B6:I6"/>
    <mergeCell ref="B8:C8"/>
    <mergeCell ref="D8:I8"/>
    <mergeCell ref="B9:C9"/>
    <mergeCell ref="D9:I9"/>
    <mergeCell ref="B10:C10"/>
    <mergeCell ref="D10:I10"/>
    <mergeCell ref="B11:C11"/>
    <mergeCell ref="D11:I11"/>
    <mergeCell ref="B12:C12"/>
    <mergeCell ref="D12:I12"/>
    <mergeCell ref="B13:C13"/>
    <mergeCell ref="D13:I13"/>
    <mergeCell ref="B14:C14"/>
    <mergeCell ref="D14:I14"/>
    <mergeCell ref="C47:I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A2:L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6"/>
    <col collapsed="false" customWidth="true" hidden="false" outlineLevel="0" max="4" min="4" style="0" width="6"/>
    <col collapsed="false" customWidth="true" hidden="false" outlineLevel="0" max="5" min="5" style="0" width="11"/>
    <col collapsed="false" customWidth="true" hidden="false" outlineLevel="0" max="8" min="6" style="0" width="13"/>
    <col collapsed="false" customWidth="true" hidden="false" outlineLevel="0" max="9" min="9" style="0" width="15"/>
    <col collapsed="false" customWidth="true" hidden="false" outlineLevel="0" max="10" min="10" style="0" width="2"/>
    <col collapsed="false" customWidth="true" hidden="true" outlineLevel="0" max="12" min="12" style="0" width="13"/>
  </cols>
  <sheetData>
    <row r="2" customFormat="false" ht="27.75" hidden="false" customHeight="true" outlineLevel="0" collapsed="false">
      <c r="B2" s="20" t="str">
        <f aca="false">"RUNNING ACCOUNT BILL – "&amp;UPPER('Enter Bill'!$D$12)</f>
        <v>RUNNING ACCOUNT BILL – 3RD RA BILL</v>
      </c>
      <c r="C2" s="20"/>
      <c r="D2" s="20"/>
      <c r="E2" s="20"/>
      <c r="F2" s="20"/>
      <c r="G2" s="20"/>
      <c r="H2" s="20"/>
      <c r="I2" s="20"/>
    </row>
    <row r="4" customFormat="false" ht="15" hidden="false" customHeight="true" outlineLevel="0" collapsed="false">
      <c r="B4" s="21" t="s">
        <v>2</v>
      </c>
      <c r="C4" s="21"/>
      <c r="D4" s="22" t="str">
        <f aca="false">'Enter Bill'!$D$8</f>
        <v>Repair of internal roads and drains, Block C</v>
      </c>
      <c r="E4" s="22"/>
      <c r="F4" s="22"/>
      <c r="G4" s="22"/>
      <c r="H4" s="22"/>
      <c r="I4" s="22"/>
    </row>
    <row r="5" customFormat="false" ht="15" hidden="false" customHeight="true" outlineLevel="0" collapsed="false">
      <c r="B5" s="21" t="s">
        <v>46</v>
      </c>
      <c r="C5" s="21"/>
      <c r="D5" s="22" t="str">
        <f aca="false">'Enter Bill'!$D$9</f>
        <v>WO/2026/112 dated 05-Jun-2026</v>
      </c>
      <c r="E5" s="22"/>
      <c r="F5" s="22"/>
      <c r="G5" s="22"/>
      <c r="H5" s="22"/>
      <c r="I5" s="22"/>
    </row>
    <row r="6" customFormat="false" ht="15" hidden="false" customHeight="true" outlineLevel="0" collapsed="false">
      <c r="B6" s="21" t="s">
        <v>6</v>
      </c>
      <c r="C6" s="21"/>
      <c r="D6" s="22" t="str">
        <f aca="false">'Enter Bill'!$D$10</f>
        <v>M/s Gill Construction Co.</v>
      </c>
      <c r="E6" s="22"/>
      <c r="F6" s="22"/>
      <c r="G6" s="22"/>
      <c r="H6" s="22"/>
      <c r="I6" s="22"/>
    </row>
    <row r="7" customFormat="false" ht="15" hidden="false" customHeight="true" outlineLevel="0" collapsed="false">
      <c r="B7" s="21" t="s">
        <v>47</v>
      </c>
      <c r="C7" s="21"/>
      <c r="D7" s="22" t="str">
        <f aca="false">'Enter Bill'!$D$11</f>
        <v>Executive Engineer, Sample Works Division</v>
      </c>
      <c r="E7" s="22"/>
      <c r="F7" s="22"/>
      <c r="G7" s="22"/>
      <c r="H7" s="22"/>
      <c r="I7" s="22"/>
    </row>
    <row r="8" customFormat="false" ht="15" hidden="false" customHeight="true" outlineLevel="0" collapsed="false">
      <c r="B8" s="21" t="s">
        <v>12</v>
      </c>
      <c r="C8" s="21"/>
      <c r="D8" s="22" t="str">
        <f aca="false">'Enter Bill'!$D$13</f>
        <v>01-Sep-2026 to 30-Sep-2026</v>
      </c>
      <c r="E8" s="22"/>
      <c r="F8" s="22"/>
      <c r="G8" s="22"/>
      <c r="H8" s="22"/>
      <c r="I8" s="22"/>
    </row>
    <row r="9" customFormat="false" ht="15" hidden="false" customHeight="true" outlineLevel="0" collapsed="false">
      <c r="B9" s="21" t="s">
        <v>14</v>
      </c>
      <c r="C9" s="21"/>
      <c r="D9" s="23" t="n">
        <f aca="false">'Enter Bill'!$D$14</f>
        <v>46298</v>
      </c>
      <c r="E9" s="23"/>
      <c r="F9" s="23"/>
      <c r="G9" s="23"/>
      <c r="H9" s="23"/>
      <c r="I9" s="23"/>
    </row>
    <row r="10" customFormat="false" ht="15" hidden="false" customHeight="false" outlineLevel="0" collapsed="false">
      <c r="L10" s="24" t="n">
        <f aca="false">INT(N(I40))</f>
        <v>786127</v>
      </c>
    </row>
    <row r="11" customFormat="false" ht="39.75" hidden="false" customHeight="true" outlineLevel="0" collapsed="false">
      <c r="A11" s="6"/>
      <c r="B11" s="7" t="s">
        <v>15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  <c r="I11" s="7" t="s">
        <v>22</v>
      </c>
      <c r="L11" s="24" t="n">
        <f aca="false">INT(L10/10000000)</f>
        <v>0</v>
      </c>
    </row>
    <row r="12" customFormat="false" ht="18" hidden="false" customHeight="true" outlineLevel="0" collapsed="false">
      <c r="B12" s="25" t="str">
        <f aca="false">IF('Enter Bill'!$C$17="","",'Enter Bill'!B17)</f>
        <v>1</v>
      </c>
      <c r="C12" s="26" t="str">
        <f aca="false">IF('Enter Bill'!$C$17="","",'Enter Bill'!C17)</f>
        <v>Earthwork in excavation</v>
      </c>
      <c r="D12" s="25" t="str">
        <f aca="false">IF('Enter Bill'!$C$17="","",'Enter Bill'!D17)</f>
        <v>cum</v>
      </c>
      <c r="E12" s="27" t="n">
        <f aca="false">IF('Enter Bill'!$C$17="","",'Enter Bill'!E17)</f>
        <v>245</v>
      </c>
      <c r="F12" s="28" t="n">
        <f aca="false">IF('Enter Bill'!$C$17="","",'Enter Bill'!F17)</f>
        <v>320</v>
      </c>
      <c r="G12" s="29" t="n">
        <f aca="false">IF('Enter Bill'!$C$17="","",'Enter Bill'!G17)</f>
        <v>85.5</v>
      </c>
      <c r="H12" s="28" t="n">
        <f aca="false">IF('Enter Bill'!$C$17="","",'Enter Bill'!H17)</f>
        <v>405.5</v>
      </c>
      <c r="I12" s="30" t="n">
        <f aca="false">IF('Enter Bill'!$C$17="","",'Enter Bill'!I17)</f>
        <v>20947.5</v>
      </c>
      <c r="L12" s="24" t="n">
        <f aca="false">INT(MOD(L10,10000000)/100000)</f>
        <v>7</v>
      </c>
    </row>
    <row r="13" customFormat="false" ht="18" hidden="false" customHeight="true" outlineLevel="0" collapsed="false">
      <c r="B13" s="25" t="str">
        <f aca="false">IF('Enter Bill'!$C$18="","",'Enter Bill'!B18)</f>
        <v>2</v>
      </c>
      <c r="C13" s="26" t="str">
        <f aca="false">IF('Enter Bill'!$C$18="","",'Enter Bill'!C18)</f>
        <v>PCC 1:4:8</v>
      </c>
      <c r="D13" s="25" t="str">
        <f aca="false">IF('Enter Bill'!$C$18="","",'Enter Bill'!D18)</f>
        <v>cum</v>
      </c>
      <c r="E13" s="27" t="n">
        <f aca="false">IF('Enter Bill'!$C$18="","",'Enter Bill'!E18)</f>
        <v>5650</v>
      </c>
      <c r="F13" s="28" t="n">
        <f aca="false">IF('Enter Bill'!$C$18="","",'Enter Bill'!F18)</f>
        <v>42</v>
      </c>
      <c r="G13" s="29" t="n">
        <f aca="false">IF('Enter Bill'!$C$18="","",'Enter Bill'!G18)</f>
        <v>12.4</v>
      </c>
      <c r="H13" s="28" t="n">
        <f aca="false">IF('Enter Bill'!$C$18="","",'Enter Bill'!H18)</f>
        <v>54.4</v>
      </c>
      <c r="I13" s="30" t="n">
        <f aca="false">IF('Enter Bill'!$C$18="","",'Enter Bill'!I18)</f>
        <v>70060</v>
      </c>
      <c r="L13" s="24" t="n">
        <f aca="false">INT(MOD(L10,100000)/1000)</f>
        <v>86</v>
      </c>
    </row>
    <row r="14" customFormat="false" ht="18" hidden="false" customHeight="true" outlineLevel="0" collapsed="false">
      <c r="B14" s="25" t="str">
        <f aca="false">IF('Enter Bill'!$C$19="","",'Enter Bill'!B19)</f>
        <v>3</v>
      </c>
      <c r="C14" s="26" t="str">
        <f aca="false">IF('Enter Bill'!$C$19="","",'Enter Bill'!C19)</f>
        <v>WBM grade II, 100 mm</v>
      </c>
      <c r="D14" s="25" t="str">
        <f aca="false">IF('Enter Bill'!$C$19="","",'Enter Bill'!D19)</f>
        <v>cum</v>
      </c>
      <c r="E14" s="27" t="n">
        <f aca="false">IF('Enter Bill'!$C$19="","",'Enter Bill'!E19)</f>
        <v>2480</v>
      </c>
      <c r="F14" s="28" t="n">
        <f aca="false">IF('Enter Bill'!$C$19="","",'Enter Bill'!F19)</f>
        <v>110</v>
      </c>
      <c r="G14" s="29" t="n">
        <f aca="false">IF('Enter Bill'!$C$19="","",'Enter Bill'!G19)</f>
        <v>64.2</v>
      </c>
      <c r="H14" s="28" t="n">
        <f aca="false">IF('Enter Bill'!$C$19="","",'Enter Bill'!H19)</f>
        <v>174.2</v>
      </c>
      <c r="I14" s="30" t="n">
        <f aca="false">IF('Enter Bill'!$C$19="","",'Enter Bill'!I19)</f>
        <v>159216</v>
      </c>
      <c r="L14" s="24" t="n">
        <f aca="false">INT(MOD(L10,1000)/100)</f>
        <v>1</v>
      </c>
    </row>
    <row r="15" customFormat="false" ht="18" hidden="false" customHeight="true" outlineLevel="0" collapsed="false">
      <c r="B15" s="25" t="str">
        <f aca="false">IF('Enter Bill'!$C$20="","",'Enter Bill'!B20)</f>
        <v>4</v>
      </c>
      <c r="C15" s="26" t="str">
        <f aca="false">IF('Enter Bill'!$C$20="","",'Enter Bill'!C20)</f>
        <v>Interlocking paver 80 mm</v>
      </c>
      <c r="D15" s="25" t="str">
        <f aca="false">IF('Enter Bill'!$C$20="","",'Enter Bill'!D20)</f>
        <v>sqm</v>
      </c>
      <c r="E15" s="27" t="n">
        <f aca="false">IF('Enter Bill'!$C$20="","",'Enter Bill'!E20)</f>
        <v>895</v>
      </c>
      <c r="F15" s="28" t="n">
        <f aca="false">IF('Enter Bill'!$C$20="","",'Enter Bill'!F20)</f>
        <v>0</v>
      </c>
      <c r="G15" s="29" t="n">
        <f aca="false">IF('Enter Bill'!$C$20="","",'Enter Bill'!G20)</f>
        <v>410</v>
      </c>
      <c r="H15" s="28" t="n">
        <f aca="false">IF('Enter Bill'!$C$20="","",'Enter Bill'!H20)</f>
        <v>410</v>
      </c>
      <c r="I15" s="30" t="n">
        <f aca="false">IF('Enter Bill'!$C$20="","",'Enter Bill'!I20)</f>
        <v>366950</v>
      </c>
      <c r="L15" s="24" t="n">
        <f aca="false">MOD(L10,100)</f>
        <v>27</v>
      </c>
    </row>
    <row r="16" customFormat="false" ht="18" hidden="false" customHeight="true" outlineLevel="0" collapsed="false">
      <c r="B16" s="25" t="str">
        <f aca="false">IF('Enter Bill'!$C$21="","",'Enter Bill'!B21)</f>
        <v>5</v>
      </c>
      <c r="C16" s="26" t="str">
        <f aca="false">IF('Enter Bill'!$C$21="","",'Enter Bill'!C21)</f>
        <v>Precast kerb stone</v>
      </c>
      <c r="D16" s="25" t="str">
        <f aca="false">IF('Enter Bill'!$C$21="","",'Enter Bill'!D21)</f>
        <v>m</v>
      </c>
      <c r="E16" s="27" t="n">
        <f aca="false">IF('Enter Bill'!$C$21="","",'Enter Bill'!E21)</f>
        <v>465</v>
      </c>
      <c r="F16" s="28" t="n">
        <f aca="false">IF('Enter Bill'!$C$21="","",'Enter Bill'!F21)</f>
        <v>120</v>
      </c>
      <c r="G16" s="29" t="n">
        <f aca="false">IF('Enter Bill'!$C$21="","",'Enter Bill'!G21)</f>
        <v>96</v>
      </c>
      <c r="H16" s="28" t="n">
        <f aca="false">IF('Enter Bill'!$C$21="","",'Enter Bill'!H21)</f>
        <v>216</v>
      </c>
      <c r="I16" s="30" t="n">
        <f aca="false">IF('Enter Bill'!$C$21="","",'Enter Bill'!I21)</f>
        <v>44640</v>
      </c>
    </row>
    <row r="17" customFormat="false" ht="18" hidden="false" customHeight="true" outlineLevel="0" collapsed="false">
      <c r="B17" s="25" t="str">
        <f aca="false">IF('Enter Bill'!$C$22="","",'Enter Bill'!B22)</f>
        <v>6</v>
      </c>
      <c r="C17" s="26" t="str">
        <f aca="false">IF('Enter Bill'!$C$22="","",'Enter Bill'!C22)</f>
        <v>RCC drain 450 mm with cover</v>
      </c>
      <c r="D17" s="25" t="str">
        <f aca="false">IF('Enter Bill'!$C$22="","",'Enter Bill'!D22)</f>
        <v>m</v>
      </c>
      <c r="E17" s="27" t="n">
        <f aca="false">IF('Enter Bill'!$C$22="","",'Enter Bill'!E22)</f>
        <v>2350</v>
      </c>
      <c r="F17" s="28" t="n">
        <f aca="false">IF('Enter Bill'!$C$22="","",'Enter Bill'!F22)</f>
        <v>48</v>
      </c>
      <c r="G17" s="29" t="n">
        <f aca="false">IF('Enter Bill'!$C$22="","",'Enter Bill'!G22)</f>
        <v>36</v>
      </c>
      <c r="H17" s="28" t="n">
        <f aca="false">IF('Enter Bill'!$C$22="","",'Enter Bill'!H22)</f>
        <v>84</v>
      </c>
      <c r="I17" s="30" t="n">
        <f aca="false">IF('Enter Bill'!$C$22="","",'Enter Bill'!I22)</f>
        <v>84600</v>
      </c>
    </row>
    <row r="18" customFormat="false" ht="18" hidden="false" customHeight="true" outlineLevel="0" collapsed="false">
      <c r="B18" s="25" t="str">
        <f aca="false">IF('Enter Bill'!$C$23="","",'Enter Bill'!B23)</f>
        <v/>
      </c>
      <c r="C18" s="26" t="str">
        <f aca="false">IF('Enter Bill'!$C$23="","",'Enter Bill'!C23)</f>
        <v/>
      </c>
      <c r="D18" s="25" t="str">
        <f aca="false">IF('Enter Bill'!$C$23="","",'Enter Bill'!D23)</f>
        <v/>
      </c>
      <c r="E18" s="27" t="str">
        <f aca="false">IF('Enter Bill'!$C$23="","",'Enter Bill'!E23)</f>
        <v/>
      </c>
      <c r="F18" s="28" t="str">
        <f aca="false">IF('Enter Bill'!$C$23="","",'Enter Bill'!F23)</f>
        <v/>
      </c>
      <c r="G18" s="29" t="str">
        <f aca="false">IF('Enter Bill'!$C$23="","",'Enter Bill'!G23)</f>
        <v/>
      </c>
      <c r="H18" s="28" t="str">
        <f aca="false">IF('Enter Bill'!$C$23="","",'Enter Bill'!H23)</f>
        <v/>
      </c>
      <c r="I18" s="30" t="str">
        <f aca="false">IF('Enter Bill'!$C$23="","",'Enter Bill'!I23)</f>
        <v/>
      </c>
    </row>
    <row r="19" customFormat="false" ht="18" hidden="false" customHeight="true" outlineLevel="0" collapsed="false">
      <c r="B19" s="25" t="str">
        <f aca="false">IF('Enter Bill'!$C$24="","",'Enter Bill'!B24)</f>
        <v/>
      </c>
      <c r="C19" s="26" t="str">
        <f aca="false">IF('Enter Bill'!$C$24="","",'Enter Bill'!C24)</f>
        <v/>
      </c>
      <c r="D19" s="25" t="str">
        <f aca="false">IF('Enter Bill'!$C$24="","",'Enter Bill'!D24)</f>
        <v/>
      </c>
      <c r="E19" s="27" t="str">
        <f aca="false">IF('Enter Bill'!$C$24="","",'Enter Bill'!E24)</f>
        <v/>
      </c>
      <c r="F19" s="28" t="str">
        <f aca="false">IF('Enter Bill'!$C$24="","",'Enter Bill'!F24)</f>
        <v/>
      </c>
      <c r="G19" s="29" t="str">
        <f aca="false">IF('Enter Bill'!$C$24="","",'Enter Bill'!G24)</f>
        <v/>
      </c>
      <c r="H19" s="28" t="str">
        <f aca="false">IF('Enter Bill'!$C$24="","",'Enter Bill'!H24)</f>
        <v/>
      </c>
      <c r="I19" s="30" t="str">
        <f aca="false">IF('Enter Bill'!$C$24="","",'Enter Bill'!I24)</f>
        <v/>
      </c>
    </row>
    <row r="20" customFormat="false" ht="18" hidden="false" customHeight="true" outlineLevel="0" collapsed="false">
      <c r="B20" s="25" t="str">
        <f aca="false">IF('Enter Bill'!$C$25="","",'Enter Bill'!B25)</f>
        <v/>
      </c>
      <c r="C20" s="26" t="str">
        <f aca="false">IF('Enter Bill'!$C$25="","",'Enter Bill'!C25)</f>
        <v/>
      </c>
      <c r="D20" s="25" t="str">
        <f aca="false">IF('Enter Bill'!$C$25="","",'Enter Bill'!D25)</f>
        <v/>
      </c>
      <c r="E20" s="27" t="str">
        <f aca="false">IF('Enter Bill'!$C$25="","",'Enter Bill'!E25)</f>
        <v/>
      </c>
      <c r="F20" s="28" t="str">
        <f aca="false">IF('Enter Bill'!$C$25="","",'Enter Bill'!F25)</f>
        <v/>
      </c>
      <c r="G20" s="29" t="str">
        <f aca="false">IF('Enter Bill'!$C$25="","",'Enter Bill'!G25)</f>
        <v/>
      </c>
      <c r="H20" s="28" t="str">
        <f aca="false">IF('Enter Bill'!$C$25="","",'Enter Bill'!H25)</f>
        <v/>
      </c>
      <c r="I20" s="30" t="str">
        <f aca="false">IF('Enter Bill'!$C$25="","",'Enter Bill'!I25)</f>
        <v/>
      </c>
    </row>
    <row r="21" customFormat="false" ht="18" hidden="false" customHeight="true" outlineLevel="0" collapsed="false">
      <c r="B21" s="25" t="str">
        <f aca="false">IF('Enter Bill'!$C$26="","",'Enter Bill'!B26)</f>
        <v/>
      </c>
      <c r="C21" s="26" t="str">
        <f aca="false">IF('Enter Bill'!$C$26="","",'Enter Bill'!C26)</f>
        <v/>
      </c>
      <c r="D21" s="25" t="str">
        <f aca="false">IF('Enter Bill'!$C$26="","",'Enter Bill'!D26)</f>
        <v/>
      </c>
      <c r="E21" s="27" t="str">
        <f aca="false">IF('Enter Bill'!$C$26="","",'Enter Bill'!E26)</f>
        <v/>
      </c>
      <c r="F21" s="28" t="str">
        <f aca="false">IF('Enter Bill'!$C$26="","",'Enter Bill'!F26)</f>
        <v/>
      </c>
      <c r="G21" s="29" t="str">
        <f aca="false">IF('Enter Bill'!$C$26="","",'Enter Bill'!G26)</f>
        <v/>
      </c>
      <c r="H21" s="28" t="str">
        <f aca="false">IF('Enter Bill'!$C$26="","",'Enter Bill'!H26)</f>
        <v/>
      </c>
      <c r="I21" s="30" t="str">
        <f aca="false">IF('Enter Bill'!$C$26="","",'Enter Bill'!I26)</f>
        <v/>
      </c>
    </row>
    <row r="22" customFormat="false" ht="18" hidden="false" customHeight="true" outlineLevel="0" collapsed="false">
      <c r="B22" s="25" t="str">
        <f aca="false">IF('Enter Bill'!$C$27="","",'Enter Bill'!B27)</f>
        <v/>
      </c>
      <c r="C22" s="26" t="str">
        <f aca="false">IF('Enter Bill'!$C$27="","",'Enter Bill'!C27)</f>
        <v/>
      </c>
      <c r="D22" s="25" t="str">
        <f aca="false">IF('Enter Bill'!$C$27="","",'Enter Bill'!D27)</f>
        <v/>
      </c>
      <c r="E22" s="27" t="str">
        <f aca="false">IF('Enter Bill'!$C$27="","",'Enter Bill'!E27)</f>
        <v/>
      </c>
      <c r="F22" s="28" t="str">
        <f aca="false">IF('Enter Bill'!$C$27="","",'Enter Bill'!F27)</f>
        <v/>
      </c>
      <c r="G22" s="29" t="str">
        <f aca="false">IF('Enter Bill'!$C$27="","",'Enter Bill'!G27)</f>
        <v/>
      </c>
      <c r="H22" s="28" t="str">
        <f aca="false">IF('Enter Bill'!$C$27="","",'Enter Bill'!H27)</f>
        <v/>
      </c>
      <c r="I22" s="30" t="str">
        <f aca="false">IF('Enter Bill'!$C$27="","",'Enter Bill'!I27)</f>
        <v/>
      </c>
    </row>
    <row r="23" customFormat="false" ht="18" hidden="false" customHeight="true" outlineLevel="0" collapsed="false">
      <c r="B23" s="25" t="str">
        <f aca="false">IF('Enter Bill'!$C$28="","",'Enter Bill'!B28)</f>
        <v/>
      </c>
      <c r="C23" s="26" t="str">
        <f aca="false">IF('Enter Bill'!$C$28="","",'Enter Bill'!C28)</f>
        <v/>
      </c>
      <c r="D23" s="25" t="str">
        <f aca="false">IF('Enter Bill'!$C$28="","",'Enter Bill'!D28)</f>
        <v/>
      </c>
      <c r="E23" s="27" t="str">
        <f aca="false">IF('Enter Bill'!$C$28="","",'Enter Bill'!E28)</f>
        <v/>
      </c>
      <c r="F23" s="28" t="str">
        <f aca="false">IF('Enter Bill'!$C$28="","",'Enter Bill'!F28)</f>
        <v/>
      </c>
      <c r="G23" s="29" t="str">
        <f aca="false">IF('Enter Bill'!$C$28="","",'Enter Bill'!G28)</f>
        <v/>
      </c>
      <c r="H23" s="28" t="str">
        <f aca="false">IF('Enter Bill'!$C$28="","",'Enter Bill'!H28)</f>
        <v/>
      </c>
      <c r="I23" s="30" t="str">
        <f aca="false">IF('Enter Bill'!$C$28="","",'Enter Bill'!I28)</f>
        <v/>
      </c>
    </row>
    <row r="24" customFormat="false" ht="18" hidden="false" customHeight="true" outlineLevel="0" collapsed="false">
      <c r="B24" s="25" t="str">
        <f aca="false">IF('Enter Bill'!$C$29="","",'Enter Bill'!B29)</f>
        <v/>
      </c>
      <c r="C24" s="26" t="str">
        <f aca="false">IF('Enter Bill'!$C$29="","",'Enter Bill'!C29)</f>
        <v/>
      </c>
      <c r="D24" s="25" t="str">
        <f aca="false">IF('Enter Bill'!$C$29="","",'Enter Bill'!D29)</f>
        <v/>
      </c>
      <c r="E24" s="27" t="str">
        <f aca="false">IF('Enter Bill'!$C$29="","",'Enter Bill'!E29)</f>
        <v/>
      </c>
      <c r="F24" s="28" t="str">
        <f aca="false">IF('Enter Bill'!$C$29="","",'Enter Bill'!F29)</f>
        <v/>
      </c>
      <c r="G24" s="29" t="str">
        <f aca="false">IF('Enter Bill'!$C$29="","",'Enter Bill'!G29)</f>
        <v/>
      </c>
      <c r="H24" s="28" t="str">
        <f aca="false">IF('Enter Bill'!$C$29="","",'Enter Bill'!H29)</f>
        <v/>
      </c>
      <c r="I24" s="30" t="str">
        <f aca="false">IF('Enter Bill'!$C$29="","",'Enter Bill'!I29)</f>
        <v/>
      </c>
    </row>
    <row r="25" customFormat="false" ht="18" hidden="false" customHeight="true" outlineLevel="0" collapsed="false">
      <c r="B25" s="25" t="str">
        <f aca="false">IF('Enter Bill'!$C$30="","",'Enter Bill'!B30)</f>
        <v/>
      </c>
      <c r="C25" s="26" t="str">
        <f aca="false">IF('Enter Bill'!$C$30="","",'Enter Bill'!C30)</f>
        <v/>
      </c>
      <c r="D25" s="25" t="str">
        <f aca="false">IF('Enter Bill'!$C$30="","",'Enter Bill'!D30)</f>
        <v/>
      </c>
      <c r="E25" s="27" t="str">
        <f aca="false">IF('Enter Bill'!$C$30="","",'Enter Bill'!E30)</f>
        <v/>
      </c>
      <c r="F25" s="28" t="str">
        <f aca="false">IF('Enter Bill'!$C$30="","",'Enter Bill'!F30)</f>
        <v/>
      </c>
      <c r="G25" s="29" t="str">
        <f aca="false">IF('Enter Bill'!$C$30="","",'Enter Bill'!G30)</f>
        <v/>
      </c>
      <c r="H25" s="28" t="str">
        <f aca="false">IF('Enter Bill'!$C$30="","",'Enter Bill'!H30)</f>
        <v/>
      </c>
      <c r="I25" s="30" t="str">
        <f aca="false">IF('Enter Bill'!$C$30="","",'Enter Bill'!I30)</f>
        <v/>
      </c>
    </row>
    <row r="26" customFormat="false" ht="18" hidden="false" customHeight="true" outlineLevel="0" collapsed="false">
      <c r="B26" s="25" t="str">
        <f aca="false">IF('Enter Bill'!$C$31="","",'Enter Bill'!B31)</f>
        <v/>
      </c>
      <c r="C26" s="26" t="str">
        <f aca="false">IF('Enter Bill'!$C$31="","",'Enter Bill'!C31)</f>
        <v/>
      </c>
      <c r="D26" s="25" t="str">
        <f aca="false">IF('Enter Bill'!$C$31="","",'Enter Bill'!D31)</f>
        <v/>
      </c>
      <c r="E26" s="27" t="str">
        <f aca="false">IF('Enter Bill'!$C$31="","",'Enter Bill'!E31)</f>
        <v/>
      </c>
      <c r="F26" s="28" t="str">
        <f aca="false">IF('Enter Bill'!$C$31="","",'Enter Bill'!F31)</f>
        <v/>
      </c>
      <c r="G26" s="29" t="str">
        <f aca="false">IF('Enter Bill'!$C$31="","",'Enter Bill'!G31)</f>
        <v/>
      </c>
      <c r="H26" s="28" t="str">
        <f aca="false">IF('Enter Bill'!$C$31="","",'Enter Bill'!H31)</f>
        <v/>
      </c>
      <c r="I26" s="30" t="str">
        <f aca="false">IF('Enter Bill'!$C$31="","",'Enter Bill'!I31)</f>
        <v/>
      </c>
    </row>
    <row r="27" customFormat="false" ht="18" hidden="false" customHeight="true" outlineLevel="0" collapsed="false">
      <c r="B27" s="25" t="str">
        <f aca="false">IF('Enter Bill'!$C$32="","",'Enter Bill'!B32)</f>
        <v/>
      </c>
      <c r="C27" s="26" t="str">
        <f aca="false">IF('Enter Bill'!$C$32="","",'Enter Bill'!C32)</f>
        <v/>
      </c>
      <c r="D27" s="25" t="str">
        <f aca="false">IF('Enter Bill'!$C$32="","",'Enter Bill'!D32)</f>
        <v/>
      </c>
      <c r="E27" s="27" t="str">
        <f aca="false">IF('Enter Bill'!$C$32="","",'Enter Bill'!E32)</f>
        <v/>
      </c>
      <c r="F27" s="28" t="str">
        <f aca="false">IF('Enter Bill'!$C$32="","",'Enter Bill'!F32)</f>
        <v/>
      </c>
      <c r="G27" s="29" t="str">
        <f aca="false">IF('Enter Bill'!$C$32="","",'Enter Bill'!G32)</f>
        <v/>
      </c>
      <c r="H27" s="28" t="str">
        <f aca="false">IF('Enter Bill'!$C$32="","",'Enter Bill'!H32)</f>
        <v/>
      </c>
      <c r="I27" s="30" t="str">
        <f aca="false">IF('Enter Bill'!$C$32="","",'Enter Bill'!I32)</f>
        <v/>
      </c>
    </row>
    <row r="28" customFormat="false" ht="18" hidden="false" customHeight="true" outlineLevel="0" collapsed="false">
      <c r="B28" s="25" t="str">
        <f aca="false">IF('Enter Bill'!$C$33="","",'Enter Bill'!B33)</f>
        <v/>
      </c>
      <c r="C28" s="26" t="str">
        <f aca="false">IF('Enter Bill'!$C$33="","",'Enter Bill'!C33)</f>
        <v/>
      </c>
      <c r="D28" s="25" t="str">
        <f aca="false">IF('Enter Bill'!$C$33="","",'Enter Bill'!D33)</f>
        <v/>
      </c>
      <c r="E28" s="27" t="str">
        <f aca="false">IF('Enter Bill'!$C$33="","",'Enter Bill'!E33)</f>
        <v/>
      </c>
      <c r="F28" s="28" t="str">
        <f aca="false">IF('Enter Bill'!$C$33="","",'Enter Bill'!F33)</f>
        <v/>
      </c>
      <c r="G28" s="29" t="str">
        <f aca="false">IF('Enter Bill'!$C$33="","",'Enter Bill'!G33)</f>
        <v/>
      </c>
      <c r="H28" s="28" t="str">
        <f aca="false">IF('Enter Bill'!$C$33="","",'Enter Bill'!H33)</f>
        <v/>
      </c>
      <c r="I28" s="30" t="str">
        <f aca="false">IF('Enter Bill'!$C$33="","",'Enter Bill'!I33)</f>
        <v/>
      </c>
    </row>
    <row r="29" customFormat="false" ht="18" hidden="false" customHeight="true" outlineLevel="0" collapsed="false">
      <c r="B29" s="25" t="str">
        <f aca="false">IF('Enter Bill'!$C$34="","",'Enter Bill'!B34)</f>
        <v/>
      </c>
      <c r="C29" s="26" t="str">
        <f aca="false">IF('Enter Bill'!$C$34="","",'Enter Bill'!C34)</f>
        <v/>
      </c>
      <c r="D29" s="25" t="str">
        <f aca="false">IF('Enter Bill'!$C$34="","",'Enter Bill'!D34)</f>
        <v/>
      </c>
      <c r="E29" s="27" t="str">
        <f aca="false">IF('Enter Bill'!$C$34="","",'Enter Bill'!E34)</f>
        <v/>
      </c>
      <c r="F29" s="28" t="str">
        <f aca="false">IF('Enter Bill'!$C$34="","",'Enter Bill'!F34)</f>
        <v/>
      </c>
      <c r="G29" s="29" t="str">
        <f aca="false">IF('Enter Bill'!$C$34="","",'Enter Bill'!G34)</f>
        <v/>
      </c>
      <c r="H29" s="28" t="str">
        <f aca="false">IF('Enter Bill'!$C$34="","",'Enter Bill'!H34)</f>
        <v/>
      </c>
      <c r="I29" s="30" t="str">
        <f aca="false">IF('Enter Bill'!$C$34="","",'Enter Bill'!I34)</f>
        <v/>
      </c>
    </row>
    <row r="30" customFormat="false" ht="18" hidden="false" customHeight="true" outlineLevel="0" collapsed="false">
      <c r="B30" s="25" t="str">
        <f aca="false">IF('Enter Bill'!$C$35="","",'Enter Bill'!B35)</f>
        <v/>
      </c>
      <c r="C30" s="26" t="str">
        <f aca="false">IF('Enter Bill'!$C$35="","",'Enter Bill'!C35)</f>
        <v/>
      </c>
      <c r="D30" s="25" t="str">
        <f aca="false">IF('Enter Bill'!$C$35="","",'Enter Bill'!D35)</f>
        <v/>
      </c>
      <c r="E30" s="27" t="str">
        <f aca="false">IF('Enter Bill'!$C$35="","",'Enter Bill'!E35)</f>
        <v/>
      </c>
      <c r="F30" s="28" t="str">
        <f aca="false">IF('Enter Bill'!$C$35="","",'Enter Bill'!F35)</f>
        <v/>
      </c>
      <c r="G30" s="29" t="str">
        <f aca="false">IF('Enter Bill'!$C$35="","",'Enter Bill'!G35)</f>
        <v/>
      </c>
      <c r="H30" s="28" t="str">
        <f aca="false">IF('Enter Bill'!$C$35="","",'Enter Bill'!H35)</f>
        <v/>
      </c>
      <c r="I30" s="30" t="str">
        <f aca="false">IF('Enter Bill'!$C$35="","",'Enter Bill'!I35)</f>
        <v/>
      </c>
    </row>
    <row r="31" customFormat="false" ht="18" hidden="false" customHeight="true" outlineLevel="0" collapsed="false">
      <c r="B31" s="25" t="str">
        <f aca="false">IF('Enter Bill'!$C$36="","",'Enter Bill'!B36)</f>
        <v/>
      </c>
      <c r="C31" s="26" t="str">
        <f aca="false">IF('Enter Bill'!$C$36="","",'Enter Bill'!C36)</f>
        <v/>
      </c>
      <c r="D31" s="25" t="str">
        <f aca="false">IF('Enter Bill'!$C$36="","",'Enter Bill'!D36)</f>
        <v/>
      </c>
      <c r="E31" s="27" t="str">
        <f aca="false">IF('Enter Bill'!$C$36="","",'Enter Bill'!E36)</f>
        <v/>
      </c>
      <c r="F31" s="28" t="str">
        <f aca="false">IF('Enter Bill'!$C$36="","",'Enter Bill'!F36)</f>
        <v/>
      </c>
      <c r="G31" s="29" t="str">
        <f aca="false">IF('Enter Bill'!$C$36="","",'Enter Bill'!G36)</f>
        <v/>
      </c>
      <c r="H31" s="28" t="str">
        <f aca="false">IF('Enter Bill'!$C$36="","",'Enter Bill'!H36)</f>
        <v/>
      </c>
      <c r="I31" s="30" t="str">
        <f aca="false">IF('Enter Bill'!$C$36="","",'Enter Bill'!I36)</f>
        <v/>
      </c>
    </row>
    <row r="32" customFormat="false" ht="15" hidden="false" customHeight="true" outlineLevel="0" collapsed="false">
      <c r="C32" s="15" t="s">
        <v>38</v>
      </c>
      <c r="D32" s="15"/>
      <c r="E32" s="15"/>
      <c r="F32" s="15"/>
      <c r="G32" s="15"/>
      <c r="H32" s="15"/>
      <c r="I32" s="16" t="n">
        <f aca="false">'Enter Bill'!$I$38</f>
        <v>746413.5</v>
      </c>
    </row>
    <row r="33" customFormat="false" ht="15" hidden="false" customHeight="false" outlineLevel="0" collapsed="false">
      <c r="C33" s="31" t="str">
        <f aca="false">"Add: GST @ "&amp;TEXT('Enter Bill'!$D$40,"0%")</f>
        <v>Add: GST @ 18%</v>
      </c>
      <c r="D33" s="31"/>
      <c r="E33" s="31"/>
      <c r="F33" s="31"/>
      <c r="G33" s="31"/>
      <c r="H33" s="31"/>
      <c r="I33" s="32" t="n">
        <f aca="false">ROUND(I32*'Enter Bill'!$D$40,0)</f>
        <v>134354</v>
      </c>
    </row>
    <row r="34" customFormat="false" ht="15" hidden="false" customHeight="true" outlineLevel="0" collapsed="false">
      <c r="C34" s="15" t="s">
        <v>48</v>
      </c>
      <c r="D34" s="15"/>
      <c r="E34" s="15"/>
      <c r="F34" s="15"/>
      <c r="G34" s="15"/>
      <c r="H34" s="15"/>
      <c r="I34" s="33" t="n">
        <f aca="false">ROUND(I32,0)+I33</f>
        <v>880768</v>
      </c>
    </row>
    <row r="35" customFormat="false" ht="15" hidden="false" customHeight="true" outlineLevel="0" collapsed="false">
      <c r="C35" s="31" t="s">
        <v>49</v>
      </c>
      <c r="D35" s="31"/>
      <c r="E35" s="31"/>
      <c r="F35" s="31"/>
      <c r="G35" s="31"/>
      <c r="H35" s="31"/>
      <c r="I35" s="32" t="n">
        <f aca="false">ROUND(I32*'Enter Bill'!$D$41,0)</f>
        <v>14928</v>
      </c>
    </row>
    <row r="36" customFormat="false" ht="15" hidden="false" customHeight="true" outlineLevel="0" collapsed="false">
      <c r="C36" s="31" t="s">
        <v>50</v>
      </c>
      <c r="D36" s="31"/>
      <c r="E36" s="31"/>
      <c r="F36" s="31"/>
      <c r="G36" s="31"/>
      <c r="H36" s="31"/>
      <c r="I36" s="32" t="n">
        <f aca="false">ROUND(I32*'Enter Bill'!$D$42,0)</f>
        <v>14928</v>
      </c>
    </row>
    <row r="37" customFormat="false" ht="15" hidden="false" customHeight="true" outlineLevel="0" collapsed="false">
      <c r="C37" s="31" t="s">
        <v>51</v>
      </c>
      <c r="D37" s="31"/>
      <c r="E37" s="31"/>
      <c r="F37" s="31"/>
      <c r="G37" s="31"/>
      <c r="H37" s="31"/>
      <c r="I37" s="32" t="n">
        <f aca="false">ROUND(I32*'Enter Bill'!$D$43,0)</f>
        <v>7464</v>
      </c>
    </row>
    <row r="38" customFormat="false" ht="15" hidden="false" customHeight="true" outlineLevel="0" collapsed="false">
      <c r="C38" s="31" t="s">
        <v>52</v>
      </c>
      <c r="D38" s="31"/>
      <c r="E38" s="31"/>
      <c r="F38" s="31"/>
      <c r="G38" s="31"/>
      <c r="H38" s="31"/>
      <c r="I38" s="32" t="n">
        <f aca="false">ROUND(I32*'Enter Bill'!$D$44,0)</f>
        <v>37321</v>
      </c>
    </row>
    <row r="39" customFormat="false" ht="15" hidden="false" customHeight="true" outlineLevel="0" collapsed="false">
      <c r="C39" s="31" t="s">
        <v>53</v>
      </c>
      <c r="D39" s="31"/>
      <c r="E39" s="31"/>
      <c r="F39" s="31"/>
      <c r="G39" s="31"/>
      <c r="H39" s="31"/>
      <c r="I39" s="32" t="n">
        <f aca="false">N('Enter Bill'!$D$45)</f>
        <v>20000</v>
      </c>
    </row>
    <row r="40" customFormat="false" ht="15" hidden="false" customHeight="true" outlineLevel="0" collapsed="false">
      <c r="C40" s="34" t="s">
        <v>54</v>
      </c>
      <c r="D40" s="34"/>
      <c r="E40" s="34"/>
      <c r="F40" s="34"/>
      <c r="G40" s="34"/>
      <c r="H40" s="34"/>
      <c r="I40" s="35" t="n">
        <f aca="false">I34-SUM(I35:I39)</f>
        <v>786127</v>
      </c>
    </row>
    <row r="42" customFormat="false" ht="15" hidden="false" customHeight="false" outlineLevel="0" collapsed="false">
      <c r="B42" s="36" t="str">
        <f aca="false">"Net payable: "&amp;IF(L10&lt;=0,"","Rupees "&amp;TRIM(IF(L11&gt;0,INDEX(Lists!$W$1:$W$99,L11)&amp;" Crore ","")&amp;IF(L12&gt;0,INDEX(Lists!$W$1:$W$99,L12)&amp;" Lakh ","")&amp;IF(L13&gt;0,INDEX(Lists!$W$1:$W$99,L13)&amp;" Thousand ","")&amp;IF(L14&gt;0,INDEX(Lists!$W$1:$W$99,L14)&amp;" Hundred ","")&amp;IF(L15&gt;0,INDEX(Lists!$W$1:$W$99,L15),""))&amp;" Only")</f>
        <v>Net payable: Rupees Seven Lakh Eighty-Six Thousand One Hundred Twenty-Seven Only</v>
      </c>
      <c r="C42" s="36"/>
      <c r="D42" s="36"/>
      <c r="E42" s="36"/>
      <c r="F42" s="36"/>
      <c r="G42" s="36"/>
      <c r="H42" s="36"/>
      <c r="I42" s="36"/>
    </row>
    <row r="45" customFormat="false" ht="15" hidden="false" customHeight="true" outlineLevel="0" collapsed="false">
      <c r="B45" s="37" t="s">
        <v>55</v>
      </c>
      <c r="C45" s="37"/>
      <c r="D45" s="37" t="s">
        <v>55</v>
      </c>
      <c r="E45" s="37"/>
      <c r="F45" s="37" t="s">
        <v>55</v>
      </c>
      <c r="G45" s="37"/>
      <c r="H45" s="37" t="s">
        <v>55</v>
      </c>
      <c r="I45" s="37"/>
    </row>
    <row r="46" customFormat="false" ht="15" hidden="false" customHeight="true" outlineLevel="0" collapsed="false">
      <c r="B46" s="38" t="s">
        <v>6</v>
      </c>
      <c r="C46" s="38"/>
      <c r="D46" s="38" t="s">
        <v>56</v>
      </c>
      <c r="E46" s="38"/>
      <c r="F46" s="38" t="s">
        <v>57</v>
      </c>
      <c r="G46" s="38"/>
      <c r="H46" s="38" t="s">
        <v>58</v>
      </c>
      <c r="I46" s="38"/>
    </row>
    <row r="48" customFormat="false" ht="15" hidden="false" customHeight="true" outlineLevel="0" collapsed="false">
      <c r="B48" s="39" t="s">
        <v>59</v>
      </c>
      <c r="C48" s="39"/>
      <c r="D48" s="39"/>
      <c r="E48" s="39"/>
      <c r="F48" s="39"/>
      <c r="G48" s="39"/>
      <c r="H48" s="39"/>
      <c r="I48" s="39"/>
    </row>
  </sheetData>
  <sheetProtection sheet="true" formatCells="false" formatColumns="false" formatRows="false" sort="false" autoFilter="false" algorithmName="SHA-512" hashValue="0YP2vRoIgCnVpn+B1WG/885VUFF0yjPZkHWBsYFjOwjPsy+/Ps6IzX7VX9D1BFoLQ5Okqv1Kh7BSzIHMQnzL0Q==" saltValue="gU4XSWJaqkfFtOmfXQYCnA==" spinCount="100000"/>
  <mergeCells count="32">
    <mergeCell ref="B2:I2"/>
    <mergeCell ref="B4:C4"/>
    <mergeCell ref="D4:I4"/>
    <mergeCell ref="B5:C5"/>
    <mergeCell ref="D5:I5"/>
    <mergeCell ref="B6:C6"/>
    <mergeCell ref="D6:I6"/>
    <mergeCell ref="B7:C7"/>
    <mergeCell ref="D7:I7"/>
    <mergeCell ref="B8:C8"/>
    <mergeCell ref="D8:I8"/>
    <mergeCell ref="B9:C9"/>
    <mergeCell ref="D9:I9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B42:I42"/>
    <mergeCell ref="B45:C45"/>
    <mergeCell ref="D45:E45"/>
    <mergeCell ref="F45:G45"/>
    <mergeCell ref="H45:I45"/>
    <mergeCell ref="B46:C46"/>
    <mergeCell ref="D46:E46"/>
    <mergeCell ref="F46:G46"/>
    <mergeCell ref="H46:I46"/>
    <mergeCell ref="B48:I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60</v>
      </c>
      <c r="B1" s="0" t="s">
        <v>61</v>
      </c>
      <c r="W1" s="0" t="s">
        <v>62</v>
      </c>
    </row>
    <row r="2" customFormat="false" ht="15" hidden="false" customHeight="false" outlineLevel="0" collapsed="false">
      <c r="A2" s="0" t="s">
        <v>63</v>
      </c>
      <c r="B2" s="0" t="s">
        <v>64</v>
      </c>
      <c r="W2" s="0" t="s">
        <v>65</v>
      </c>
    </row>
    <row r="3" customFormat="false" ht="15" hidden="false" customHeight="false" outlineLevel="0" collapsed="false">
      <c r="A3" s="0" t="s">
        <v>66</v>
      </c>
      <c r="W3" s="0" t="s">
        <v>67</v>
      </c>
    </row>
    <row r="4" customFormat="false" ht="15" hidden="false" customHeight="false" outlineLevel="0" collapsed="false">
      <c r="A4" s="0" t="s">
        <v>68</v>
      </c>
      <c r="W4" s="0" t="s">
        <v>69</v>
      </c>
    </row>
    <row r="5" customFormat="false" ht="15" hidden="false" customHeight="false" outlineLevel="0" collapsed="false">
      <c r="A5" s="0" t="s">
        <v>70</v>
      </c>
      <c r="W5" s="0" t="s">
        <v>71</v>
      </c>
    </row>
    <row r="6" customFormat="false" ht="15" hidden="false" customHeight="false" outlineLevel="0" collapsed="false">
      <c r="W6" s="0" t="s">
        <v>72</v>
      </c>
    </row>
    <row r="7" customFormat="false" ht="15" hidden="false" customHeight="false" outlineLevel="0" collapsed="false">
      <c r="W7" s="0" t="s">
        <v>73</v>
      </c>
    </row>
    <row r="8" customFormat="false" ht="15" hidden="false" customHeight="false" outlineLevel="0" collapsed="false">
      <c r="W8" s="0" t="s">
        <v>74</v>
      </c>
    </row>
    <row r="9" customFormat="false" ht="15" hidden="false" customHeight="false" outlineLevel="0" collapsed="false">
      <c r="W9" s="0" t="s">
        <v>75</v>
      </c>
    </row>
    <row r="10" customFormat="false" ht="15" hidden="false" customHeight="false" outlineLevel="0" collapsed="false">
      <c r="W10" s="0" t="s">
        <v>76</v>
      </c>
    </row>
    <row r="11" customFormat="false" ht="15" hidden="false" customHeight="false" outlineLevel="0" collapsed="false">
      <c r="W11" s="0" t="s">
        <v>77</v>
      </c>
    </row>
    <row r="12" customFormat="false" ht="15" hidden="false" customHeight="false" outlineLevel="0" collapsed="false">
      <c r="W12" s="0" t="s">
        <v>78</v>
      </c>
    </row>
    <row r="13" customFormat="false" ht="15" hidden="false" customHeight="false" outlineLevel="0" collapsed="false">
      <c r="W13" s="0" t="s">
        <v>79</v>
      </c>
    </row>
    <row r="14" customFormat="false" ht="15" hidden="false" customHeight="false" outlineLevel="0" collapsed="false">
      <c r="W14" s="0" t="s">
        <v>80</v>
      </c>
    </row>
    <row r="15" customFormat="false" ht="15" hidden="false" customHeight="false" outlineLevel="0" collapsed="false">
      <c r="W15" s="0" t="s">
        <v>81</v>
      </c>
    </row>
    <row r="16" customFormat="false" ht="15" hidden="false" customHeight="false" outlineLevel="0" collapsed="false">
      <c r="W16" s="0" t="s">
        <v>82</v>
      </c>
    </row>
    <row r="17" customFormat="false" ht="15" hidden="false" customHeight="false" outlineLevel="0" collapsed="false">
      <c r="W17" s="0" t="s">
        <v>83</v>
      </c>
    </row>
    <row r="18" customFormat="false" ht="15" hidden="false" customHeight="false" outlineLevel="0" collapsed="false">
      <c r="W18" s="0" t="s">
        <v>84</v>
      </c>
    </row>
    <row r="19" customFormat="false" ht="15" hidden="false" customHeight="false" outlineLevel="0" collapsed="false">
      <c r="W19" s="0" t="s">
        <v>85</v>
      </c>
    </row>
    <row r="20" customFormat="false" ht="15" hidden="false" customHeight="false" outlineLevel="0" collapsed="false">
      <c r="W20" s="0" t="s">
        <v>86</v>
      </c>
    </row>
    <row r="21" customFormat="false" ht="15" hidden="false" customHeight="false" outlineLevel="0" collapsed="false">
      <c r="W21" s="0" t="s">
        <v>87</v>
      </c>
    </row>
    <row r="22" customFormat="false" ht="15" hidden="false" customHeight="false" outlineLevel="0" collapsed="false">
      <c r="W22" s="0" t="s">
        <v>88</v>
      </c>
    </row>
    <row r="23" customFormat="false" ht="15" hidden="false" customHeight="false" outlineLevel="0" collapsed="false">
      <c r="W23" s="0" t="s">
        <v>89</v>
      </c>
    </row>
    <row r="24" customFormat="false" ht="15" hidden="false" customHeight="false" outlineLevel="0" collapsed="false">
      <c r="W24" s="0" t="s">
        <v>90</v>
      </c>
    </row>
    <row r="25" customFormat="false" ht="15" hidden="false" customHeight="false" outlineLevel="0" collapsed="false">
      <c r="W25" s="0" t="s">
        <v>91</v>
      </c>
    </row>
    <row r="26" customFormat="false" ht="15" hidden="false" customHeight="false" outlineLevel="0" collapsed="false">
      <c r="W26" s="0" t="s">
        <v>92</v>
      </c>
    </row>
    <row r="27" customFormat="false" ht="15" hidden="false" customHeight="false" outlineLevel="0" collapsed="false">
      <c r="W27" s="0" t="s">
        <v>93</v>
      </c>
    </row>
    <row r="28" customFormat="false" ht="15" hidden="false" customHeight="false" outlineLevel="0" collapsed="false">
      <c r="W28" s="0" t="s">
        <v>94</v>
      </c>
    </row>
    <row r="29" customFormat="false" ht="15" hidden="false" customHeight="false" outlineLevel="0" collapsed="false">
      <c r="W29" s="0" t="s">
        <v>95</v>
      </c>
    </row>
    <row r="30" customFormat="false" ht="15" hidden="false" customHeight="false" outlineLevel="0" collapsed="false">
      <c r="W30" s="0" t="s">
        <v>96</v>
      </c>
    </row>
    <row r="31" customFormat="false" ht="15" hidden="false" customHeight="false" outlineLevel="0" collapsed="false">
      <c r="W31" s="0" t="s">
        <v>97</v>
      </c>
    </row>
    <row r="32" customFormat="false" ht="15" hidden="false" customHeight="false" outlineLevel="0" collapsed="false">
      <c r="W32" s="0" t="s">
        <v>98</v>
      </c>
    </row>
    <row r="33" customFormat="false" ht="15" hidden="false" customHeight="false" outlineLevel="0" collapsed="false">
      <c r="W33" s="0" t="s">
        <v>99</v>
      </c>
    </row>
    <row r="34" customFormat="false" ht="15" hidden="false" customHeight="false" outlineLevel="0" collapsed="false">
      <c r="W34" s="0" t="s">
        <v>100</v>
      </c>
    </row>
    <row r="35" customFormat="false" ht="15" hidden="false" customHeight="false" outlineLevel="0" collapsed="false">
      <c r="W35" s="0" t="s">
        <v>101</v>
      </c>
    </row>
    <row r="36" customFormat="false" ht="15" hidden="false" customHeight="false" outlineLevel="0" collapsed="false">
      <c r="W36" s="0" t="s">
        <v>102</v>
      </c>
    </row>
    <row r="37" customFormat="false" ht="15" hidden="false" customHeight="false" outlineLevel="0" collapsed="false">
      <c r="W37" s="0" t="s">
        <v>103</v>
      </c>
    </row>
    <row r="38" customFormat="false" ht="15" hidden="false" customHeight="false" outlineLevel="0" collapsed="false">
      <c r="W38" s="0" t="s">
        <v>104</v>
      </c>
    </row>
    <row r="39" customFormat="false" ht="15" hidden="false" customHeight="false" outlineLevel="0" collapsed="false">
      <c r="W39" s="0" t="s">
        <v>105</v>
      </c>
    </row>
    <row r="40" customFormat="false" ht="15" hidden="false" customHeight="false" outlineLevel="0" collapsed="false">
      <c r="W40" s="0" t="s">
        <v>106</v>
      </c>
    </row>
    <row r="41" customFormat="false" ht="15" hidden="false" customHeight="false" outlineLevel="0" collapsed="false">
      <c r="W41" s="0" t="s">
        <v>107</v>
      </c>
    </row>
    <row r="42" customFormat="false" ht="15" hidden="false" customHeight="false" outlineLevel="0" collapsed="false">
      <c r="W42" s="0" t="s">
        <v>108</v>
      </c>
    </row>
    <row r="43" customFormat="false" ht="15" hidden="false" customHeight="false" outlineLevel="0" collapsed="false">
      <c r="W43" s="0" t="s">
        <v>109</v>
      </c>
    </row>
    <row r="44" customFormat="false" ht="15" hidden="false" customHeight="false" outlineLevel="0" collapsed="false">
      <c r="W44" s="0" t="s">
        <v>110</v>
      </c>
    </row>
    <row r="45" customFormat="false" ht="15" hidden="false" customHeight="false" outlineLevel="0" collapsed="false">
      <c r="W45" s="0" t="s">
        <v>111</v>
      </c>
    </row>
    <row r="46" customFormat="false" ht="15" hidden="false" customHeight="false" outlineLevel="0" collapsed="false">
      <c r="W46" s="0" t="s">
        <v>112</v>
      </c>
    </row>
    <row r="47" customFormat="false" ht="15" hidden="false" customHeight="false" outlineLevel="0" collapsed="false">
      <c r="W47" s="0" t="s">
        <v>113</v>
      </c>
    </row>
    <row r="48" customFormat="false" ht="15" hidden="false" customHeight="false" outlineLevel="0" collapsed="false">
      <c r="W48" s="0" t="s">
        <v>114</v>
      </c>
    </row>
    <row r="49" customFormat="false" ht="15" hidden="false" customHeight="false" outlineLevel="0" collapsed="false">
      <c r="W49" s="0" t="s">
        <v>115</v>
      </c>
    </row>
    <row r="50" customFormat="false" ht="15" hidden="false" customHeight="false" outlineLevel="0" collapsed="false">
      <c r="W50" s="0" t="s">
        <v>116</v>
      </c>
    </row>
    <row r="51" customFormat="false" ht="15" hidden="false" customHeight="false" outlineLevel="0" collapsed="false">
      <c r="W51" s="0" t="s">
        <v>117</v>
      </c>
    </row>
    <row r="52" customFormat="false" ht="15" hidden="false" customHeight="false" outlineLevel="0" collapsed="false">
      <c r="W52" s="0" t="s">
        <v>118</v>
      </c>
    </row>
    <row r="53" customFormat="false" ht="15" hidden="false" customHeight="false" outlineLevel="0" collapsed="false">
      <c r="W53" s="0" t="s">
        <v>119</v>
      </c>
    </row>
    <row r="54" customFormat="false" ht="15" hidden="false" customHeight="false" outlineLevel="0" collapsed="false">
      <c r="W54" s="0" t="s">
        <v>120</v>
      </c>
    </row>
    <row r="55" customFormat="false" ht="15" hidden="false" customHeight="false" outlineLevel="0" collapsed="false">
      <c r="W55" s="0" t="s">
        <v>121</v>
      </c>
    </row>
    <row r="56" customFormat="false" ht="15" hidden="false" customHeight="false" outlineLevel="0" collapsed="false">
      <c r="W56" s="0" t="s">
        <v>122</v>
      </c>
    </row>
    <row r="57" customFormat="false" ht="15" hidden="false" customHeight="false" outlineLevel="0" collapsed="false">
      <c r="W57" s="0" t="s">
        <v>123</v>
      </c>
    </row>
    <row r="58" customFormat="false" ht="15" hidden="false" customHeight="false" outlineLevel="0" collapsed="false">
      <c r="W58" s="0" t="s">
        <v>124</v>
      </c>
    </row>
    <row r="59" customFormat="false" ht="15" hidden="false" customHeight="false" outlineLevel="0" collapsed="false">
      <c r="W59" s="0" t="s">
        <v>125</v>
      </c>
    </row>
    <row r="60" customFormat="false" ht="15" hidden="false" customHeight="false" outlineLevel="0" collapsed="false">
      <c r="W60" s="0" t="s">
        <v>126</v>
      </c>
    </row>
    <row r="61" customFormat="false" ht="15" hidden="false" customHeight="false" outlineLevel="0" collapsed="false">
      <c r="W61" s="0" t="s">
        <v>127</v>
      </c>
    </row>
    <row r="62" customFormat="false" ht="15" hidden="false" customHeight="false" outlineLevel="0" collapsed="false">
      <c r="W62" s="0" t="s">
        <v>128</v>
      </c>
    </row>
    <row r="63" customFormat="false" ht="15" hidden="false" customHeight="false" outlineLevel="0" collapsed="false">
      <c r="W63" s="0" t="s">
        <v>129</v>
      </c>
    </row>
    <row r="64" customFormat="false" ht="15" hidden="false" customHeight="false" outlineLevel="0" collapsed="false">
      <c r="W64" s="0" t="s">
        <v>130</v>
      </c>
    </row>
    <row r="65" customFormat="false" ht="15" hidden="false" customHeight="false" outlineLevel="0" collapsed="false">
      <c r="W65" s="0" t="s">
        <v>131</v>
      </c>
    </row>
    <row r="66" customFormat="false" ht="15" hidden="false" customHeight="false" outlineLevel="0" collapsed="false">
      <c r="W66" s="0" t="s">
        <v>132</v>
      </c>
    </row>
    <row r="67" customFormat="false" ht="15" hidden="false" customHeight="false" outlineLevel="0" collapsed="false">
      <c r="W67" s="0" t="s">
        <v>133</v>
      </c>
    </row>
    <row r="68" customFormat="false" ht="15" hidden="false" customHeight="false" outlineLevel="0" collapsed="false">
      <c r="W68" s="0" t="s">
        <v>134</v>
      </c>
    </row>
    <row r="69" customFormat="false" ht="15" hidden="false" customHeight="false" outlineLevel="0" collapsed="false">
      <c r="W69" s="0" t="s">
        <v>135</v>
      </c>
    </row>
    <row r="70" customFormat="false" ht="15" hidden="false" customHeight="false" outlineLevel="0" collapsed="false">
      <c r="W70" s="0" t="s">
        <v>136</v>
      </c>
    </row>
    <row r="71" customFormat="false" ht="15" hidden="false" customHeight="false" outlineLevel="0" collapsed="false">
      <c r="W71" s="0" t="s">
        <v>137</v>
      </c>
    </row>
    <row r="72" customFormat="false" ht="15" hidden="false" customHeight="false" outlineLevel="0" collapsed="false">
      <c r="W72" s="0" t="s">
        <v>138</v>
      </c>
    </row>
    <row r="73" customFormat="false" ht="15" hidden="false" customHeight="false" outlineLevel="0" collapsed="false">
      <c r="W73" s="0" t="s">
        <v>139</v>
      </c>
    </row>
    <row r="74" customFormat="false" ht="15" hidden="false" customHeight="false" outlineLevel="0" collapsed="false">
      <c r="W74" s="0" t="s">
        <v>140</v>
      </c>
    </row>
    <row r="75" customFormat="false" ht="15" hidden="false" customHeight="false" outlineLevel="0" collapsed="false">
      <c r="W75" s="0" t="s">
        <v>141</v>
      </c>
    </row>
    <row r="76" customFormat="false" ht="15" hidden="false" customHeight="false" outlineLevel="0" collapsed="false">
      <c r="W76" s="0" t="s">
        <v>142</v>
      </c>
    </row>
    <row r="77" customFormat="false" ht="15" hidden="false" customHeight="false" outlineLevel="0" collapsed="false">
      <c r="W77" s="0" t="s">
        <v>143</v>
      </c>
    </row>
    <row r="78" customFormat="false" ht="15" hidden="false" customHeight="false" outlineLevel="0" collapsed="false">
      <c r="W78" s="0" t="s">
        <v>144</v>
      </c>
    </row>
    <row r="79" customFormat="false" ht="15" hidden="false" customHeight="false" outlineLevel="0" collapsed="false">
      <c r="W79" s="0" t="s">
        <v>145</v>
      </c>
    </row>
    <row r="80" customFormat="false" ht="15" hidden="false" customHeight="false" outlineLevel="0" collapsed="false">
      <c r="W80" s="0" t="s">
        <v>146</v>
      </c>
    </row>
    <row r="81" customFormat="false" ht="15" hidden="false" customHeight="false" outlineLevel="0" collapsed="false">
      <c r="W81" s="0" t="s">
        <v>147</v>
      </c>
    </row>
    <row r="82" customFormat="false" ht="15" hidden="false" customHeight="false" outlineLevel="0" collapsed="false">
      <c r="W82" s="0" t="s">
        <v>148</v>
      </c>
    </row>
    <row r="83" customFormat="false" ht="15" hidden="false" customHeight="false" outlineLevel="0" collapsed="false">
      <c r="W83" s="0" t="s">
        <v>149</v>
      </c>
    </row>
    <row r="84" customFormat="false" ht="15" hidden="false" customHeight="false" outlineLevel="0" collapsed="false">
      <c r="W84" s="0" t="s">
        <v>150</v>
      </c>
    </row>
    <row r="85" customFormat="false" ht="15" hidden="false" customHeight="false" outlineLevel="0" collapsed="false">
      <c r="W85" s="0" t="s">
        <v>151</v>
      </c>
    </row>
    <row r="86" customFormat="false" ht="15" hidden="false" customHeight="false" outlineLevel="0" collapsed="false">
      <c r="W86" s="0" t="s">
        <v>152</v>
      </c>
    </row>
    <row r="87" customFormat="false" ht="15" hidden="false" customHeight="false" outlineLevel="0" collapsed="false">
      <c r="W87" s="0" t="s">
        <v>153</v>
      </c>
    </row>
    <row r="88" customFormat="false" ht="15" hidden="false" customHeight="false" outlineLevel="0" collapsed="false">
      <c r="W88" s="0" t="s">
        <v>154</v>
      </c>
    </row>
    <row r="89" customFormat="false" ht="15" hidden="false" customHeight="false" outlineLevel="0" collapsed="false">
      <c r="W89" s="0" t="s">
        <v>155</v>
      </c>
    </row>
    <row r="90" customFormat="false" ht="15" hidden="false" customHeight="false" outlineLevel="0" collapsed="false">
      <c r="W90" s="0" t="s">
        <v>156</v>
      </c>
    </row>
    <row r="91" customFormat="false" ht="15" hidden="false" customHeight="false" outlineLevel="0" collapsed="false">
      <c r="W91" s="0" t="s">
        <v>157</v>
      </c>
    </row>
    <row r="92" customFormat="false" ht="15" hidden="false" customHeight="false" outlineLevel="0" collapsed="false">
      <c r="W92" s="0" t="s">
        <v>158</v>
      </c>
    </row>
    <row r="93" customFormat="false" ht="15" hidden="false" customHeight="false" outlineLevel="0" collapsed="false">
      <c r="W93" s="0" t="s">
        <v>159</v>
      </c>
    </row>
    <row r="94" customFormat="false" ht="15" hidden="false" customHeight="false" outlineLevel="0" collapsed="false">
      <c r="W94" s="0" t="s">
        <v>160</v>
      </c>
    </row>
    <row r="95" customFormat="false" ht="15" hidden="false" customHeight="false" outlineLevel="0" collapsed="false">
      <c r="W95" s="0" t="s">
        <v>161</v>
      </c>
    </row>
    <row r="96" customFormat="false" ht="15" hidden="false" customHeight="false" outlineLevel="0" collapsed="false">
      <c r="W96" s="0" t="s">
        <v>162</v>
      </c>
    </row>
    <row r="97" customFormat="false" ht="15" hidden="false" customHeight="false" outlineLevel="0" collapsed="false">
      <c r="W97" s="0" t="s">
        <v>163</v>
      </c>
    </row>
    <row r="98" customFormat="false" ht="15" hidden="false" customHeight="false" outlineLevel="0" collapsed="false">
      <c r="W98" s="0" t="s">
        <v>164</v>
      </c>
    </row>
    <row r="99" customFormat="false" ht="15" hidden="false" customHeight="false" outlineLevel="0" collapsed="false">
      <c r="W99" s="0" t="s">
        <v>165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2026-10-15T12:29:11Z</dcterms:created>
  <dc:creator>Xplorexcel.com</dc:creator>
  <dc:description/>
  <dc:language>en-US</dc:language>
  <cp:lastModifiedBy/>
  <dcterms:modified xsi:type="dcterms:W3CDTF">2026-10-15T12:29:11Z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