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laim Details" sheetId="3" state="visible" r:id="rId5"/>
    <sheet name="Journey" sheetId="4" state="visible" r:id="rId6"/>
    <sheet name="DA &amp; Hotel" sheetId="5" state="visible" r:id="rId7"/>
    <sheet name="Other Expenses" sheetId="6" state="visible" r:id="rId8"/>
    <sheet name="Claim Form" sheetId="7" state="visible" r:id="rId9"/>
    <sheet name="Lists" sheetId="8" state="hidden" r:id="rId10"/>
  </sheets>
  <definedNames>
    <definedName function="false" hidden="false" localSheetId="6" name="_xlnm.Print_Area" vbProcedure="false">'Claim Form'!$A$2:$I$43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<sst xmlns="http://schemas.openxmlformats.org/spreadsheetml/2006/main" count="313" uniqueCount="267">
  <si>
    <t xml:space="preserve">Travel Expense Claim (TA / DA)</t>
  </si>
  <si>
    <t xml:space="preserve">GO TO SHEET</t>
  </si>
  <si>
    <t xml:space="preserve">CLAIM AT A GLANCE</t>
  </si>
  <si>
    <t xml:space="preserve">Employee, tour &amp; policy rates</t>
  </si>
  <si>
    <t xml:space="preserve">Fare / mileage</t>
  </si>
  <si>
    <t xml:space="preserve">Fares &amp; own-vehicle km</t>
  </si>
  <si>
    <t xml:space="preserve">Daily allowance</t>
  </si>
  <si>
    <t xml:space="preserve">Daily allowance &amp; lodging</t>
  </si>
  <si>
    <t xml:space="preserve">Hotel (admissible)</t>
  </si>
  <si>
    <t xml:space="preserve">Local conveyance, tolls …</t>
  </si>
  <si>
    <t xml:space="preserve">Other expenses</t>
  </si>
  <si>
    <t xml:space="preserve">Printable A4 claim</t>
  </si>
  <si>
    <t xml:space="preserve">Gross claim</t>
  </si>
  <si>
    <t xml:space="preserve">Features &amp; steps</t>
  </si>
  <si>
    <t xml:space="preserve">Net payable / (refundable)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</si>
  <si>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</si>
  <si>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</si>
  <si>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</si>
  <si>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</si>
  <si>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Travel Expense Claim (TA/DA) Form 1.0 in Microsoft Excel :-</t>
  </si>
  <si>
    <t xml:space="preserve">Life-time free – no macros, works in Excel 2010+, Excel for Mac and Google Sheets</t>
  </si>
  <si>
    <t xml:space="preserve">Editable travel policy: DA per day and hotel limit for 3 city categories (X / Y / Z), mileage rates, bill limit</t>
  </si>
  <si>
    <t xml:space="preserve">DA by hours of absence from headquarters (e.g. 6–12 h 30%, 12–24 h 70%, 24 h 100%) – change to your rules</t>
  </si>
  <si>
    <t xml:space="preserve">Journey sheet: fare for train / bus / air / taxi, or km × rate for own car / two-wheeler</t>
  </si>
  <si>
    <t xml:space="preserve">Hotel admissible amount capped at the city ceiling; excess shown separately</t>
  </si>
  <si>
    <t xml:space="preserve">Other expenses: local conveyance, tolls, parking, porterage …</t>
  </si>
  <si>
    <t xml:space="preserve">Bill-missing and incomplete-row checks</t>
  </si>
  <si>
    <t xml:space="preserve">Printable one-page A4 TA/DA claim with advance adjustment, net payable in words, declaration and 3 signature blocks</t>
  </si>
  <si>
    <t xml:space="preserve">Works for private companies and for government-style TA/DA rules</t>
  </si>
  <si>
    <t xml:space="preserve">How to use it (5 steps)</t>
  </si>
  <si>
    <t xml:space="preserve">Step 1</t>
  </si>
  <si>
    <t xml:space="preserve">Claim Details – your details, tour purpose, dates, advance taken; set the policy rates once (or copy from your TA rules).</t>
  </si>
  <si>
    <t xml:space="preserve">Step 2</t>
  </si>
  <si>
    <t xml:space="preserve">Journey – one row per leg: date, from, to, mode, and either km (own vehicle) or fare.</t>
  </si>
  <si>
    <t xml:space="preserve">Step 3</t>
  </si>
  <si>
    <t xml:space="preserve">DA &amp; Hotel – one row per day on tour: place, city category, hours away from HQ and hotel bill.</t>
  </si>
  <si>
    <t xml:space="preserve">Step 4</t>
  </si>
  <si>
    <t xml:space="preserve">Other Expenses – local conveyance, tolls, parking etc. Mark 'Bill Attached?' honestly.</t>
  </si>
  <si>
    <t xml:space="preserve">Step 5</t>
  </si>
  <si>
    <t xml:space="preserve">Claim Form – check the Dashboard warnings, then print, sign and submit with bills.</t>
  </si>
  <si>
    <t xml:space="preserve">Sample rates are examples, not official rates. Use your organisation's TA/DA rules (e.g. your company policy or the applicable government order).</t>
  </si>
  <si>
    <t xml:space="preserve">Claim Details &amp; Travel Policy</t>
  </si>
  <si>
    <t xml:space="preserve">EMPLOYEE &amp; TOUR</t>
  </si>
  <si>
    <t xml:space="preserve">TRAVEL POLICY (edit to your company / govt rules)</t>
  </si>
  <si>
    <t xml:space="preserve">Organisation</t>
  </si>
  <si>
    <t xml:space="preserve">Xplore Excel Industries</t>
  </si>
  <si>
    <t xml:space="preserve">City Category</t>
  </si>
  <si>
    <t xml:space="preserve">DA per full day (₹)</t>
  </si>
  <si>
    <t xml:space="preserve">Hotel limit per night (₹)</t>
  </si>
  <si>
    <t xml:space="preserve">Example cities</t>
  </si>
  <si>
    <t xml:space="preserve">Employee Name</t>
  </si>
  <si>
    <t xml:space="preserve">Harpreet Singh</t>
  </si>
  <si>
    <t xml:space="preserve">Category X (Metro)</t>
  </si>
  <si>
    <t xml:space="preserve">Delhi, Mumbai, Kolkata, Chennai, Bengaluru, Hyderabad</t>
  </si>
  <si>
    <t xml:space="preserve">Employee ID</t>
  </si>
  <si>
    <t xml:space="preserve">XE001</t>
  </si>
  <si>
    <t xml:space="preserve">Category Y</t>
  </si>
  <si>
    <t xml:space="preserve">Chandigarh, Ludhiana, Jaipur, Lucknow, Pune …</t>
  </si>
  <si>
    <t xml:space="preserve">Designation</t>
  </si>
  <si>
    <t xml:space="preserve">Accountant</t>
  </si>
  <si>
    <t xml:space="preserve">Category Z (Others)</t>
  </si>
  <si>
    <t xml:space="preserve">All other places</t>
  </si>
  <si>
    <t xml:space="preserve">Department</t>
  </si>
  <si>
    <t xml:space="preserve">Accounts</t>
  </si>
  <si>
    <t xml:space="preserve">Headquarters</t>
  </si>
  <si>
    <t xml:space="preserve">Hoshiarpur</t>
  </si>
  <si>
    <t xml:space="preserve">DA by hours of absence from HQ</t>
  </si>
  <si>
    <t xml:space="preserve">Bank A/c for reimbursement</t>
  </si>
  <si>
    <t xml:space="preserve">XXXXXX4521 (SBI)</t>
  </si>
  <si>
    <t xml:space="preserve">Absence of at least (hours)</t>
  </si>
  <si>
    <t xml:space="preserve">DA % of full day</t>
  </si>
  <si>
    <t xml:space="preserve">Purpose of Tour</t>
  </si>
  <si>
    <t xml:space="preserve">GST audit meeting at Chandigarh and vendor visit at Delhi</t>
  </si>
  <si>
    <t xml:space="preserve">Per calendar day on tour. Default example: under 6 h nil, 6 to under 12 h 30%, 12 to under 24 h 70%, full 24 h 100%.</t>
  </si>
  <si>
    <t xml:space="preserve">Tour Order / Approval No.</t>
  </si>
  <si>
    <t xml:space="preserve">ADM/TOUR/2026/118</t>
  </si>
  <si>
    <t xml:space="preserve">Tour From</t>
  </si>
  <si>
    <t xml:space="preserve">Tour To</t>
  </si>
  <si>
    <t xml:space="preserve">Advance Taken (₹)</t>
  </si>
  <si>
    <t xml:space="preserve">Mileage rates for own vehicle</t>
  </si>
  <si>
    <t xml:space="preserve">Own Car</t>
  </si>
  <si>
    <t xml:space="preserve">Own Two-wheeler</t>
  </si>
  <si>
    <t xml:space="preserve">Bill needed above (₹)</t>
  </si>
  <si>
    <t xml:space="preserve">Expenses above this need a bill/receipt</t>
  </si>
  <si>
    <t xml:space="preserve">Journey Details (fare / mileage)</t>
  </si>
  <si>
    <t xml:space="preserve">Public transport: enter the fare. Own vehicle: enter km – amount is km × mileage rate. Office vehicle: nothing is claimed.</t>
  </si>
  <si>
    <t xml:space="preserve">S.No</t>
  </si>
  <si>
    <t xml:space="preserve">Date</t>
  </si>
  <si>
    <t xml:space="preserve">From</t>
  </si>
  <si>
    <t xml:space="preserve">To</t>
  </si>
  <si>
    <t xml:space="preserve">Mode</t>
  </si>
  <si>
    <t xml:space="preserve">Class / Details</t>
  </si>
  <si>
    <t xml:space="preserve">KM (own vehicle)</t>
  </si>
  <si>
    <t xml:space="preserve">Fare Paid (₹)</t>
  </si>
  <si>
    <t xml:space="preserve">Amount Claimed (₹)</t>
  </si>
  <si>
    <t xml:space="preserve">Ticket / Bill No.</t>
  </si>
  <si>
    <t xml:space="preserve">Bill Attached?</t>
  </si>
  <si>
    <t xml:space="preserve">Check</t>
  </si>
  <si>
    <t xml:space="preserve">Chandigarh</t>
  </si>
  <si>
    <t xml:space="preserve">PB07 AB 1234</t>
  </si>
  <si>
    <t xml:space="preserve">Toll receipts</t>
  </si>
  <si>
    <t xml:space="preserve">Yes</t>
  </si>
  <si>
    <t xml:space="preserve">New Delhi</t>
  </si>
  <si>
    <t xml:space="preserve">Train</t>
  </si>
  <si>
    <t xml:space="preserve">Shatabdi, CC</t>
  </si>
  <si>
    <t xml:space="preserve">PNR 2458913370</t>
  </si>
  <si>
    <t xml:space="preserve">Bus</t>
  </si>
  <si>
    <t xml:space="preserve">Volvo AC</t>
  </si>
  <si>
    <t xml:space="preserve">No</t>
  </si>
  <si>
    <t xml:space="preserve">TOTAL</t>
  </si>
  <si>
    <t xml:space="preserve">Daily Allowance (DA) &amp; Hotel – one row per calendar day on tour</t>
  </si>
  <si>
    <t xml:space="preserve">Enter the hours you were away from headquarters on that day. DA % comes from the policy table; hotel is limited to the city ceiling.</t>
  </si>
  <si>
    <t xml:space="preserve">Place of Halt</t>
  </si>
  <si>
    <t xml:space="preserve">Hours Away from HQ</t>
  </si>
  <si>
    <t xml:space="preserve">DA %</t>
  </si>
  <si>
    <t xml:space="preserve">DA Rate (₹)</t>
  </si>
  <si>
    <t xml:space="preserve">DA Amount (₹)</t>
  </si>
  <si>
    <t xml:space="preserve">Hotel Bill (₹)</t>
  </si>
  <si>
    <t xml:space="preserve">Hotel Limit (₹)</t>
  </si>
  <si>
    <t xml:space="preserve">Hotel Admissible (₹)</t>
  </si>
  <si>
    <t xml:space="preserve">Hotel Excess (₹)</t>
  </si>
  <si>
    <t xml:space="preserve">New Delhi → HQ</t>
  </si>
  <si>
    <t xml:space="preserve">Other Expenses (local conveyance, tolls, parking …)</t>
  </si>
  <si>
    <t xml:space="preserve">Expense Head</t>
  </si>
  <si>
    <t xml:space="preserve">Details</t>
  </si>
  <si>
    <t xml:space="preserve">Amount (₹)</t>
  </si>
  <si>
    <t xml:space="preserve">Bill No.</t>
  </si>
  <si>
    <t xml:space="preserve">Toll / Parking</t>
  </si>
  <si>
    <t xml:space="preserve">Toll – Kiratpur &amp; Zirakpur plaza</t>
  </si>
  <si>
    <t xml:space="preserve">FASTag stmt</t>
  </si>
  <si>
    <t xml:space="preserve">Local conveyance</t>
  </si>
  <si>
    <t xml:space="preserve">Auto – station to vendor office &amp; back</t>
  </si>
  <si>
    <t xml:space="preserve">Metro card top-up</t>
  </si>
  <si>
    <t xml:space="preserve">TRAVELLING ALLOWANCE (TA / DA) CLAIM</t>
  </si>
  <si>
    <t xml:space="preserve">Name</t>
  </si>
  <si>
    <t xml:space="preserve">Tour Order No.</t>
  </si>
  <si>
    <t xml:space="preserve">Tour Period</t>
  </si>
  <si>
    <t xml:space="preserve">Bank A/c</t>
  </si>
  <si>
    <t xml:space="preserve">A. JOURNEY DETAILS</t>
  </si>
  <si>
    <t xml:space="preserve">#</t>
  </si>
  <si>
    <t xml:space="preserve">Date / From → To</t>
  </si>
  <si>
    <t xml:space="preserve">Mode &amp; Class</t>
  </si>
  <si>
    <t xml:space="preserve">KM / Fare</t>
  </si>
  <si>
    <t xml:space="preserve">Ticket / Bill</t>
  </si>
  <si>
    <t xml:space="preserve">Bill</t>
  </si>
  <si>
    <t xml:space="preserve">B. CLAIM SUMMARY</t>
  </si>
  <si>
    <t xml:space="preserve">1. Fare / mileage (Journey sheet)</t>
  </si>
  <si>
    <t xml:space="preserve">2. Daily allowance (DA)</t>
  </si>
  <si>
    <t xml:space="preserve">3. Hotel – admissible (within entitled limit)</t>
  </si>
  <si>
    <t xml:space="preserve">4. Other expenses</t>
  </si>
  <si>
    <t xml:space="preserve">GROSS CLAIM (1 to 4)</t>
  </si>
  <si>
    <t xml:space="preserve">Less: Advance taken</t>
  </si>
  <si>
    <t xml:space="preserve">NET AMOUNT PAYABLE / (REFUNDABLE)</t>
  </si>
  <si>
    <t xml:space="preserve">Declaration: I certify that the journeys were performed on official duty, the expenses claimed were actually incurred by me, no free boarding/lodging or conveyance was provided for the days claimed, and I have not claimed these amounts elsewhere.</t>
  </si>
  <si>
    <t xml:space="preserve">Claimant</t>
  </si>
  <si>
    <t xml:space="preserve">Controlling Officer</t>
  </si>
  <si>
    <t xml:space="preserve">Accounts / Passed for Payment</t>
  </si>
  <si>
    <t xml:space="preserve">Format by xplorexcel.com</t>
  </si>
  <si>
    <t xml:space="preserve">Zero</t>
  </si>
  <si>
    <t xml:space="preserve">One</t>
  </si>
  <si>
    <t xml:space="preserve">Air</t>
  </si>
  <si>
    <t xml:space="preserve">Porterage</t>
  </si>
  <si>
    <t xml:space="preserve">Two</t>
  </si>
  <si>
    <t xml:space="preserve">Taxi / Cab</t>
  </si>
  <si>
    <t xml:space="preserve">Telephone / Internet</t>
  </si>
  <si>
    <t xml:space="preserve">Three</t>
  </si>
  <si>
    <t xml:space="preserve">Auto-rickshaw</t>
  </si>
  <si>
    <t xml:space="preserve">Registration / Fees</t>
  </si>
  <si>
    <t xml:space="preserve">Four</t>
  </si>
  <si>
    <t xml:space="preserve">Metro</t>
  </si>
  <si>
    <t xml:space="preserve">Other</t>
  </si>
  <si>
    <t xml:space="preserve">Five</t>
  </si>
  <si>
    <t xml:space="preserve">Six</t>
  </si>
  <si>
    <t xml:space="preserve">Seven</t>
  </si>
  <si>
    <t xml:space="preserve">Office Vehicle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</si>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</sst>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[&gt;=10000000]&quot;₹ &quot;##\,##\,##\,##0.00;[&gt;=100000]&quot;₹ &quot;##\,##\,##0.00;&quot;₹ &quot;##,##0.00"/>
    <numFmt numFmtId="166" formatCode="0"/>
    <numFmt numFmtId="167" formatCode="0%"/>
    <numFmt numFmtId="168" formatCode="dd\-mmm\-yyyy"/>
    <numFmt numFmtId="169" formatCode="&quot;₹ &quot;0.00&quot; /km&quot;"/>
    <numFmt numFmtId="170" formatCode="General"/>
    <numFmt numFmtId="171" formatCode="#,##0"/>
    <numFmt numFmtId="172" formatCode="0.0"/>
    <numFmt numFmtId="173" formatCode="&quot;₹ &quot;#,##0.00;&quot;-₹ &quot;#,##0.00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sz val="10"/>
      <color rgb="FFC00000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i val="true"/>
      <sz val="9"/>
      <color rgb="FF002060"/>
      <name val="Cambria"/>
      <family val="0"/>
      <charset val="1"/>
    </font>
    <font>
      <i val="true"/>
      <sz val="8"/>
      <color rgb="FFC0000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002060"/>
        <bgColor rgb="FF000080"/>
      </patternFill>
    </fill>
    <fill>
      <patternFill patternType="solid">
        <fgColor rgb="FFFFF2CC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C0C0C0"/>
      <rgbColor rgb="FF7F7F7F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2F2F2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1142640</xdr:colOff>
      <xdr:row>21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486720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83520</xdr:rowOff>
    </xdr:from>
    <xdr:to>
      <xdr:col>1</xdr:col>
      <xdr:colOff>1904760</xdr:colOff>
      <xdr:row>21</xdr:row>
      <xdr:rowOff>149760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00068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20880</xdr:rowOff>
    </xdr:from>
    <xdr:to>
      <xdr:col>1</xdr:col>
      <xdr:colOff>1238040</xdr:colOff>
      <xdr:row>19</xdr:row>
      <xdr:rowOff>49320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832760" y="403848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'Claim Details'!$B$6&amp;"  •  "&amp;TEXT('Claim Details'!$B$14,"dd-mmm")&amp;" to "&amp;TEXT('Claim Details'!$B$15,"dd-mmm-yyyy")</f>
        <v>Harpreet Singh  •  06-Oct to 08-Oct-2026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HYPERLINK("#'Claim Details'!A1","1. Claim Details  ►")</f>
        <v>1. Claim Details  ►</v>
      </c>
      <c r="C9" s="5" t="s">
        <v>3</v>
      </c>
      <c r="E9" s="6" t="s">
        <v>4</v>
      </c>
      <c r="F9" s="7" t="n">
        <f aca="false">'Claim Form'!G24</f>
        <v>3819</v>
      </c>
    </row>
    <row r="10" customFormat="false" ht="24" hidden="false" customHeight="true" outlineLevel="0" collapsed="false">
      <c r="B10" s="4" t="str">
        <f aca="false">HYPERLINK("#'Journey'!A1","2. Journey  ►")</f>
        <v>2. Journey  ►</v>
      </c>
      <c r="C10" s="5" t="s">
        <v>5</v>
      </c>
      <c r="E10" s="6" t="s">
        <v>6</v>
      </c>
      <c r="F10" s="7" t="n">
        <f aca="false">'Claim Form'!G25</f>
        <v>2670</v>
      </c>
    </row>
    <row r="11" customFormat="false" ht="24" hidden="false" customHeight="true" outlineLevel="0" collapsed="false">
      <c r="B11" s="4" t="str">
        <f aca="false">HYPERLINK("#'DA &amp; Hotel'!A1","3. DA &amp; Hotel  ►")</f>
        <v>3. DA &amp; Hotel  ►</v>
      </c>
      <c r="C11" s="5" t="s">
        <v>7</v>
      </c>
      <c r="E11" s="6" t="s">
        <v>8</v>
      </c>
      <c r="F11" s="7" t="n">
        <f aca="false">'Claim Form'!G26</f>
        <v>7800</v>
      </c>
    </row>
    <row r="12" customFormat="false" ht="24" hidden="false" customHeight="true" outlineLevel="0" collapsed="false">
      <c r="B12" s="4" t="str">
        <f aca="false">HYPERLINK("#'Other Expenses'!A1","4. Other Expenses  ►")</f>
        <v>4. Other Expenses  ►</v>
      </c>
      <c r="C12" s="5" t="s">
        <v>9</v>
      </c>
      <c r="E12" s="6" t="s">
        <v>10</v>
      </c>
      <c r="F12" s="7" t="n">
        <f aca="false">'Claim Form'!G27</f>
        <v>640</v>
      </c>
    </row>
    <row r="13" customFormat="false" ht="24" hidden="false" customHeight="true" outlineLevel="0" collapsed="false">
      <c r="B13" s="4" t="str">
        <f aca="false">HYPERLINK("#'Claim Form'!A1","5. Claim Form  ►")</f>
        <v>5. Claim Form  ►</v>
      </c>
      <c r="C13" s="5" t="s">
        <v>11</v>
      </c>
      <c r="E13" s="6" t="s">
        <v>12</v>
      </c>
      <c r="F13" s="8" t="n">
        <f aca="false">'Claim Form'!G28</f>
        <v>14929</v>
      </c>
    </row>
    <row r="14" customFormat="false" ht="24" hidden="false" customHeight="true" outlineLevel="0" collapsed="false">
      <c r="B14" s="4" t="str">
        <f aca="false">HYPERLINK("#'About Workbook'!A1","How to use  ►")</f>
        <v>How to use  ►</v>
      </c>
      <c r="C14" s="5" t="s">
        <v>13</v>
      </c>
      <c r="E14" s="6" t="s">
        <v>14</v>
      </c>
      <c r="F14" s="9" t="n">
        <f aca="false">'Claim Form'!G30</f>
        <v>6929</v>
      </c>
    </row>
    <row r="16" customFormat="false" ht="15" hidden="false" customHeight="false" outlineLevel="0" collapsed="false">
      <c r="B16" s="10" t="s">
        <v>15</v>
      </c>
    </row>
    <row r="17" customFormat="false" ht="15" hidden="false" customHeight="false" outlineLevel="0" collapsed="false">
      <c r="B17" s="11" t="str">
        <f aca="false">IF(COUNTIF(Journey!L5:L29,"Bill missing")+COUNTIF('Other Expenses'!H5:H34,"Bill missing")&gt;0,"⚠ "&amp;(COUNTIF(Journey!L5:L29,"Bill missing")+COUNTIF('Other Expenses'!H5:H34,"Bill missing"))&amp;" expense(s) above "&amp;TEXT('Claim Details'!$F$21,"₹#,##0")&amp;" without a bill – attach or get a self-certificate approved.","✔ Bills attached for all expenses above the limit.")</f>
        <v>⚠ 2 expense(s) above ₹100 without a bill – attach or get a self-certificate approved.</v>
      </c>
      <c r="C17" s="11"/>
      <c r="D17" s="11"/>
      <c r="E17" s="11"/>
      <c r="F17" s="11"/>
    </row>
    <row r="18" customFormat="false" ht="15" hidden="false" customHeight="false" outlineLevel="0" collapsed="false">
      <c r="B18" s="11" t="str">
        <f aca="false">IF(COUNTIF(Journey!L5:L29,"Enter*")&gt;0,"⚠ Some journey rows are missing KM or fare.","✔ All journey rows complete.")</f>
        <v>✔ All journey rows complete.</v>
      </c>
      <c r="C18" s="11"/>
      <c r="D18" s="11"/>
      <c r="E18" s="11"/>
      <c r="F18" s="11"/>
    </row>
    <row r="19" customFormat="false" ht="15" hidden="false" customHeight="false" outlineLevel="0" collapsed="false">
      <c r="B19" s="11" t="str">
        <f aca="false">IF('DA &amp; Hotel'!L36&gt;0,"⚠ Hotel bills exceed entitlement by "&amp;TEXT('DA &amp; Hotel'!L36,"₹#,##0")&amp;" – excess is not claimed.","✔ Hotel within limits.")</f>
        <v>⚠ Hotel bills exceed entitlement by ₹600 – excess is not claimed.</v>
      </c>
      <c r="C19" s="11"/>
      <c r="D19" s="11"/>
      <c r="E19" s="11"/>
      <c r="F19" s="11"/>
    </row>
    <row r="21" customFormat="false" ht="15" hidden="false" customHeight="false" outlineLevel="0" collapsed="false">
      <c r="E21" s="12" t="s">
        <v>16</v>
      </c>
    </row>
    <row r="24" customFormat="false" ht="15" hidden="false" customHeight="false" outlineLevel="0" collapsed="false">
      <c r="F24" s="13" t="s">
        <v>17</v>
      </c>
    </row>
  </sheetData>
  <mergeCells count="5">
    <mergeCell ref="B5:F5"/>
    <mergeCell ref="B6:F6"/>
    <mergeCell ref="B17:F17"/>
    <mergeCell ref="B18:F18"/>
    <mergeCell ref="B19:F19"/>
  </mergeCells>
  <hyperlinks>
    <hyperlink ref="F2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4" t="s">
        <v>18</v>
      </c>
    </row>
    <row r="2" customFormat="false" ht="22.05" hidden="false" customHeight="false" outlineLevel="0" collapsed="false">
      <c r="A2" s="15" t="s">
        <v>19</v>
      </c>
    </row>
    <row r="3" customFormat="false" ht="15" hidden="false" customHeight="false" outlineLevel="0" collapsed="false">
      <c r="A3" s="16" t="n">
        <v>1</v>
      </c>
      <c r="B3" s="17" t="s">
        <v>20</v>
      </c>
    </row>
    <row r="4" customFormat="false" ht="15" hidden="false" customHeight="false" outlineLevel="0" collapsed="false">
      <c r="A4" s="16" t="n">
        <v>2</v>
      </c>
      <c r="B4" s="17" t="s">
        <v>21</v>
      </c>
    </row>
    <row r="5" customFormat="false" ht="15" hidden="false" customHeight="false" outlineLevel="0" collapsed="false">
      <c r="A5" s="16" t="n">
        <v>3</v>
      </c>
      <c r="B5" s="17" t="s">
        <v>22</v>
      </c>
    </row>
    <row r="6" customFormat="false" ht="15" hidden="false" customHeight="false" outlineLevel="0" collapsed="false">
      <c r="A6" s="16" t="n">
        <v>4</v>
      </c>
      <c r="B6" s="17" t="s">
        <v>23</v>
      </c>
    </row>
    <row r="7" customFormat="false" ht="15" hidden="false" customHeight="false" outlineLevel="0" collapsed="false">
      <c r="A7" s="16" t="n">
        <v>5</v>
      </c>
      <c r="B7" s="17" t="s">
        <v>24</v>
      </c>
    </row>
    <row r="8" customFormat="false" ht="15" hidden="false" customHeight="false" outlineLevel="0" collapsed="false">
      <c r="A8" s="16" t="n">
        <v>6</v>
      </c>
      <c r="B8" s="17" t="s">
        <v>25</v>
      </c>
    </row>
    <row r="9" customFormat="false" ht="15" hidden="false" customHeight="false" outlineLevel="0" collapsed="false">
      <c r="A9" s="16" t="n">
        <v>7</v>
      </c>
      <c r="B9" s="17" t="s">
        <v>26</v>
      </c>
    </row>
    <row r="10" customFormat="false" ht="28.35" hidden="false" customHeight="false" outlineLevel="0" collapsed="false">
      <c r="A10" s="16" t="n">
        <v>8</v>
      </c>
      <c r="B10" s="17" t="s">
        <v>27</v>
      </c>
    </row>
    <row r="11" customFormat="false" ht="15" hidden="false" customHeight="false" outlineLevel="0" collapsed="false">
      <c r="A11" s="16" t="n">
        <v>9</v>
      </c>
      <c r="B11" s="17" t="s">
        <v>28</v>
      </c>
    </row>
    <row r="13" customFormat="false" ht="19.7" hidden="false" customHeight="false" outlineLevel="0" collapsed="false">
      <c r="A13" s="18" t="s">
        <v>29</v>
      </c>
      <c r="B13" s="18"/>
    </row>
    <row r="14" customFormat="false" ht="15" hidden="false" customHeight="false" outlineLevel="0" collapsed="false">
      <c r="A14" s="19" t="s">
        <v>30</v>
      </c>
      <c r="B14" s="20" t="s">
        <v>31</v>
      </c>
    </row>
    <row r="15" customFormat="false" ht="15" hidden="false" customHeight="false" outlineLevel="0" collapsed="false">
      <c r="A15" s="19" t="s">
        <v>32</v>
      </c>
      <c r="B15" s="20" t="s">
        <v>33</v>
      </c>
    </row>
    <row r="16" customFormat="false" ht="15" hidden="false" customHeight="false" outlineLevel="0" collapsed="false">
      <c r="A16" s="19" t="s">
        <v>34</v>
      </c>
      <c r="B16" s="20" t="s">
        <v>35</v>
      </c>
    </row>
    <row r="17" customFormat="false" ht="28.35" hidden="false" customHeight="false" outlineLevel="0" collapsed="false">
      <c r="A17" s="19" t="s">
        <v>36</v>
      </c>
      <c r="B17" s="20" t="s">
        <v>37</v>
      </c>
    </row>
    <row r="18" customFormat="false" ht="15" hidden="false" customHeight="false" outlineLevel="0" collapsed="false">
      <c r="A18" s="19" t="s">
        <v>38</v>
      </c>
      <c r="B18" s="20" t="s">
        <v>39</v>
      </c>
    </row>
    <row r="20" customFormat="false" ht="15" hidden="false" customHeight="false" outlineLevel="0" collapsed="false">
      <c r="B20" s="21" t="s">
        <v>40</v>
      </c>
    </row>
  </sheetData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40"/>
  </cols>
  <sheetData>
    <row r="1" customFormat="false" ht="15" hidden="false" customHeight="false" outlineLevel="0" collapsed="false">
      <c r="A1" s="14" t="s">
        <v>18</v>
      </c>
    </row>
    <row r="2" customFormat="false" ht="31.5" hidden="false" customHeight="true" outlineLevel="0" collapsed="false">
      <c r="A2" s="22" t="s">
        <v>41</v>
      </c>
      <c r="B2" s="22"/>
      <c r="C2" s="22"/>
      <c r="D2" s="22"/>
      <c r="E2" s="22"/>
      <c r="F2" s="22"/>
    </row>
    <row r="4" customFormat="false" ht="15" hidden="false" customHeight="true" outlineLevel="0" collapsed="false">
      <c r="A4" s="23" t="s">
        <v>42</v>
      </c>
      <c r="B4" s="23"/>
      <c r="C4" s="23"/>
      <c r="E4" s="23" t="s">
        <v>43</v>
      </c>
      <c r="F4" s="23"/>
      <c r="G4" s="23"/>
      <c r="H4" s="23"/>
    </row>
    <row r="5" customFormat="false" ht="31.5" hidden="false" customHeight="true" outlineLevel="0" collapsed="false">
      <c r="A5" s="24" t="s">
        <v>44</v>
      </c>
      <c r="B5" s="25" t="s">
        <v>45</v>
      </c>
      <c r="C5" s="25"/>
      <c r="E5" s="26" t="s">
        <v>46</v>
      </c>
      <c r="F5" s="26" t="s">
        <v>47</v>
      </c>
      <c r="G5" s="26" t="s">
        <v>48</v>
      </c>
      <c r="H5" s="26" t="s">
        <v>49</v>
      </c>
    </row>
    <row r="6" customFormat="false" ht="15" hidden="false" customHeight="true" outlineLevel="0" collapsed="false">
      <c r="A6" s="24" t="s">
        <v>50</v>
      </c>
      <c r="B6" s="25" t="s">
        <v>51</v>
      </c>
      <c r="C6" s="25"/>
      <c r="E6" s="6" t="s">
        <v>52</v>
      </c>
      <c r="F6" s="27" t="n">
        <v>1200</v>
      </c>
      <c r="G6" s="27" t="n">
        <v>5000</v>
      </c>
      <c r="H6" s="28" t="s">
        <v>53</v>
      </c>
    </row>
    <row r="7" customFormat="false" ht="15" hidden="false" customHeight="true" outlineLevel="0" collapsed="false">
      <c r="A7" s="24" t="s">
        <v>54</v>
      </c>
      <c r="B7" s="25" t="s">
        <v>55</v>
      </c>
      <c r="C7" s="25"/>
      <c r="E7" s="6" t="s">
        <v>56</v>
      </c>
      <c r="F7" s="27" t="n">
        <v>900</v>
      </c>
      <c r="G7" s="27" t="n">
        <v>3500</v>
      </c>
      <c r="H7" s="28" t="s">
        <v>57</v>
      </c>
    </row>
    <row r="8" customFormat="false" ht="15" hidden="false" customHeight="true" outlineLevel="0" collapsed="false">
      <c r="A8" s="24" t="s">
        <v>58</v>
      </c>
      <c r="B8" s="25" t="s">
        <v>59</v>
      </c>
      <c r="C8" s="25"/>
      <c r="E8" s="6" t="s">
        <v>60</v>
      </c>
      <c r="F8" s="27" t="n">
        <v>700</v>
      </c>
      <c r="G8" s="27" t="n">
        <v>2500</v>
      </c>
      <c r="H8" s="28" t="s">
        <v>61</v>
      </c>
    </row>
    <row r="9" customFormat="false" ht="15" hidden="false" customHeight="true" outlineLevel="0" collapsed="false">
      <c r="A9" s="24" t="s">
        <v>62</v>
      </c>
      <c r="B9" s="25" t="s">
        <v>63</v>
      </c>
      <c r="C9" s="25"/>
    </row>
    <row r="10" customFormat="false" ht="15" hidden="false" customHeight="true" outlineLevel="0" collapsed="false">
      <c r="A10" s="24" t="s">
        <v>64</v>
      </c>
      <c r="B10" s="25" t="s">
        <v>65</v>
      </c>
      <c r="C10" s="25"/>
      <c r="E10" s="29" t="s">
        <v>66</v>
      </c>
    </row>
    <row r="11" customFormat="false" ht="30" hidden="false" customHeight="true" outlineLevel="0" collapsed="false">
      <c r="A11" s="24" t="s">
        <v>67</v>
      </c>
      <c r="B11" s="25" t="s">
        <v>68</v>
      </c>
      <c r="C11" s="25"/>
      <c r="E11" s="26" t="s">
        <v>69</v>
      </c>
      <c r="F11" s="26" t="s">
        <v>70</v>
      </c>
    </row>
    <row r="12" customFormat="false" ht="28.35" hidden="false" customHeight="true" outlineLevel="0" collapsed="false">
      <c r="A12" s="24" t="s">
        <v>71</v>
      </c>
      <c r="B12" s="25" t="s">
        <v>72</v>
      </c>
      <c r="C12" s="25"/>
      <c r="E12" s="30" t="n">
        <v>0</v>
      </c>
      <c r="F12" s="31" t="n">
        <v>0</v>
      </c>
      <c r="G12" s="32" t="s">
        <v>73</v>
      </c>
      <c r="H12" s="32"/>
    </row>
    <row r="13" customFormat="false" ht="15" hidden="false" customHeight="true" outlineLevel="0" collapsed="false">
      <c r="A13" s="24" t="s">
        <v>74</v>
      </c>
      <c r="B13" s="25" t="s">
        <v>75</v>
      </c>
      <c r="C13" s="25"/>
      <c r="E13" s="30" t="n">
        <v>6</v>
      </c>
      <c r="F13" s="31" t="n">
        <v>0.3</v>
      </c>
      <c r="G13" s="32"/>
      <c r="H13" s="32"/>
    </row>
    <row r="14" customFormat="false" ht="15" hidden="false" customHeight="false" outlineLevel="0" collapsed="false">
      <c r="A14" s="24" t="s">
        <v>76</v>
      </c>
      <c r="B14" s="33" t="n">
        <v>46301</v>
      </c>
      <c r="C14" s="33"/>
      <c r="E14" s="30" t="n">
        <v>12</v>
      </c>
      <c r="F14" s="31" t="n">
        <v>0.7</v>
      </c>
      <c r="G14" s="32"/>
      <c r="H14" s="32"/>
    </row>
    <row r="15" customFormat="false" ht="15" hidden="false" customHeight="false" outlineLevel="0" collapsed="false">
      <c r="A15" s="24" t="s">
        <v>77</v>
      </c>
      <c r="B15" s="33" t="n">
        <v>46303</v>
      </c>
      <c r="C15" s="33"/>
      <c r="E15" s="30" t="n">
        <v>24</v>
      </c>
      <c r="F15" s="31" t="n">
        <v>1</v>
      </c>
      <c r="G15" s="32"/>
      <c r="H15" s="32"/>
    </row>
    <row r="16" customFormat="false" ht="15" hidden="false" customHeight="false" outlineLevel="0" collapsed="false">
      <c r="A16" s="24" t="s">
        <v>78</v>
      </c>
      <c r="B16" s="34" t="n">
        <v>8000</v>
      </c>
      <c r="C16" s="34"/>
    </row>
    <row r="17" customFormat="false" ht="15" hidden="false" customHeight="false" outlineLevel="0" collapsed="false">
      <c r="E17" s="29" t="s">
        <v>79</v>
      </c>
    </row>
    <row r="18" customFormat="false" ht="15" hidden="false" customHeight="false" outlineLevel="0" collapsed="false">
      <c r="E18" s="6" t="s">
        <v>80</v>
      </c>
      <c r="F18" s="35" t="n">
        <v>12</v>
      </c>
    </row>
    <row r="19" customFormat="false" ht="15" hidden="false" customHeight="false" outlineLevel="0" collapsed="false">
      <c r="A19" s="36" t="s">
        <v>16</v>
      </c>
      <c r="E19" s="6" t="s">
        <v>81</v>
      </c>
      <c r="F19" s="35" t="n">
        <v>5</v>
      </c>
    </row>
    <row r="21" customFormat="false" ht="22.35" hidden="false" customHeight="false" outlineLevel="0" collapsed="false">
      <c r="E21" s="6" t="s">
        <v>82</v>
      </c>
      <c r="F21" s="27" t="n">
        <v>100</v>
      </c>
      <c r="G21" s="5" t="s">
        <v>83</v>
      </c>
    </row>
  </sheetData>
  <mergeCells count="16">
    <mergeCell ref="A2:F2"/>
    <mergeCell ref="A4:C4"/>
    <mergeCell ref="E4:H4"/>
    <mergeCell ref="B5:C5"/>
    <mergeCell ref="B6:C6"/>
    <mergeCell ref="B7:C7"/>
    <mergeCell ref="B8:C8"/>
    <mergeCell ref="B9:C9"/>
    <mergeCell ref="B10:C10"/>
    <mergeCell ref="B11:C11"/>
    <mergeCell ref="B12:C12"/>
    <mergeCell ref="G12:H15"/>
    <mergeCell ref="B13:C13"/>
    <mergeCell ref="B14:C14"/>
    <mergeCell ref="B15:C15"/>
    <mergeCell ref="B16:C16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20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customFormat="false" ht="15" hidden="false" customHeight="false" outlineLevel="0" collapsed="false">
      <c r="A3" s="38" t="s">
        <v>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customFormat="false" ht="36" hidden="false" customHeight="true" outlineLevel="0" collapsed="false">
      <c r="A4" s="26" t="s">
        <v>86</v>
      </c>
      <c r="B4" s="26" t="s">
        <v>87</v>
      </c>
      <c r="C4" s="26" t="s">
        <v>88</v>
      </c>
      <c r="D4" s="26" t="s">
        <v>89</v>
      </c>
      <c r="E4" s="26" t="s">
        <v>90</v>
      </c>
      <c r="F4" s="26" t="s">
        <v>91</v>
      </c>
      <c r="G4" s="26" t="s">
        <v>92</v>
      </c>
      <c r="H4" s="26" t="s">
        <v>93</v>
      </c>
      <c r="I4" s="26" t="s">
        <v>94</v>
      </c>
      <c r="J4" s="26" t="s">
        <v>95</v>
      </c>
      <c r="K4" s="26" t="s">
        <v>96</v>
      </c>
      <c r="L4" s="26" t="s">
        <v>97</v>
      </c>
    </row>
    <row r="5" customFormat="false" ht="15" hidden="false" customHeight="false" outlineLevel="0" collapsed="false">
      <c r="A5" s="39" t="n">
        <f aca="false">IF(B5="","",ROW()-4)</f>
        <v>1</v>
      </c>
      <c r="B5" s="40" t="n">
        <v>46301</v>
      </c>
      <c r="C5" s="41" t="s">
        <v>65</v>
      </c>
      <c r="D5" s="41" t="s">
        <v>98</v>
      </c>
      <c r="E5" s="42" t="s">
        <v>80</v>
      </c>
      <c r="F5" s="41" t="s">
        <v>99</v>
      </c>
      <c r="G5" s="43" t="n">
        <v>152</v>
      </c>
      <c r="H5" s="44"/>
      <c r="I5" s="45" t="n">
        <f aca="false">IF(B5="",0,IF(E5="Office Vehicle",0,IF(LEFT(E5,3)="Own",ROUND(N(G5)*IFERROR(INDEX('Claim Details'!$F$18:$F$19,MATCH(E5,'Claim Details'!$E$18:$E$19,0)),0),2),N(H5))))</f>
        <v>1824</v>
      </c>
      <c r="J5" s="41" t="s">
        <v>100</v>
      </c>
      <c r="K5" s="42" t="s">
        <v>101</v>
      </c>
      <c r="L5" s="46" t="str">
        <f aca="false">IF(B5="","",IF(AND(LEFT(E5,3)="Own",N(G5)=0),"Enter KM",IF(AND(LEFT(E5,3)&lt;&gt;"Own",E5&lt;&gt;"Office Vehicle",N(H5)=0),"Enter fare",IF(AND(I5&gt;'Claim Details'!$F$21,K5&lt;&gt;"Yes"),"Bill missing","OK"))))</f>
        <v>OK</v>
      </c>
    </row>
    <row r="6" customFormat="false" ht="15" hidden="false" customHeight="false" outlineLevel="0" collapsed="false">
      <c r="A6" s="39" t="n">
        <f aca="false">IF(B6="","",ROW()-4)</f>
        <v>2</v>
      </c>
      <c r="B6" s="40" t="n">
        <v>46302</v>
      </c>
      <c r="C6" s="41" t="s">
        <v>98</v>
      </c>
      <c r="D6" s="41" t="s">
        <v>102</v>
      </c>
      <c r="E6" s="42" t="s">
        <v>103</v>
      </c>
      <c r="F6" s="41" t="s">
        <v>104</v>
      </c>
      <c r="G6" s="43"/>
      <c r="H6" s="44" t="n">
        <v>845</v>
      </c>
      <c r="I6" s="45" t="n">
        <f aca="false">IF(B6="",0,IF(E6="Office Vehicle",0,IF(LEFT(E6,3)="Own",ROUND(N(G6)*IFERROR(INDEX('Claim Details'!$F$18:$F$19,MATCH(E6,'Claim Details'!$E$18:$E$19,0)),0),2),N(H6))))</f>
        <v>845</v>
      </c>
      <c r="J6" s="41" t="s">
        <v>105</v>
      </c>
      <c r="K6" s="42" t="s">
        <v>101</v>
      </c>
      <c r="L6" s="46" t="str">
        <f aca="false">IF(B6="","",IF(AND(LEFT(E6,3)="Own",N(G6)=0),"Enter KM",IF(AND(LEFT(E6,3)&lt;&gt;"Own",E6&lt;&gt;"Office Vehicle",N(H6)=0),"Enter fare",IF(AND(I6&gt;'Claim Details'!$F$21,K6&lt;&gt;"Yes"),"Bill missing","OK"))))</f>
        <v>OK</v>
      </c>
    </row>
    <row r="7" customFormat="false" ht="15" hidden="false" customHeight="false" outlineLevel="0" collapsed="false">
      <c r="A7" s="39" t="n">
        <f aca="false">IF(B7="","",ROW()-4)</f>
        <v>3</v>
      </c>
      <c r="B7" s="40" t="n">
        <v>46303</v>
      </c>
      <c r="C7" s="41" t="s">
        <v>102</v>
      </c>
      <c r="D7" s="41" t="s">
        <v>65</v>
      </c>
      <c r="E7" s="42" t="s">
        <v>106</v>
      </c>
      <c r="F7" s="41" t="s">
        <v>107</v>
      </c>
      <c r="G7" s="43"/>
      <c r="H7" s="44" t="n">
        <v>1150</v>
      </c>
      <c r="I7" s="45" t="n">
        <f aca="false">IF(B7="",0,IF(E7="Office Vehicle",0,IF(LEFT(E7,3)="Own",ROUND(N(G7)*IFERROR(INDEX('Claim Details'!$F$18:$F$19,MATCH(E7,'Claim Details'!$E$18:$E$19,0)),0),2),N(H7))))</f>
        <v>1150</v>
      </c>
      <c r="J7" s="41"/>
      <c r="K7" s="42" t="s">
        <v>108</v>
      </c>
      <c r="L7" s="46" t="str">
        <f aca="false">IF(B7="","",IF(AND(LEFT(E7,3)="Own",N(G7)=0),"Enter KM",IF(AND(LEFT(E7,3)&lt;&gt;"Own",E7&lt;&gt;"Office Vehicle",N(H7)=0),"Enter fare",IF(AND(I7&gt;'Claim Details'!$F$21,K7&lt;&gt;"Yes"),"Bill missing","OK"))))</f>
        <v>Bill missing</v>
      </c>
    </row>
    <row r="8" customFormat="false" ht="15" hidden="false" customHeight="false" outlineLevel="0" collapsed="false">
      <c r="A8" s="39" t="str">
        <f aca="false">IF(B8="","",ROW()-4)</f>
        <v/>
      </c>
      <c r="B8" s="40"/>
      <c r="C8" s="41"/>
      <c r="D8" s="41"/>
      <c r="E8" s="42"/>
      <c r="F8" s="41"/>
      <c r="G8" s="43"/>
      <c r="H8" s="44"/>
      <c r="I8" s="45" t="n">
        <f aca="false">IF(B8="",0,IF(E8="Office Vehicle",0,IF(LEFT(E8,3)="Own",ROUND(N(G8)*IFERROR(INDEX('Claim Details'!$F$18:$F$19,MATCH(E8,'Claim Details'!$E$18:$E$19,0)),0),2),N(H8))))</f>
        <v>0</v>
      </c>
      <c r="J8" s="41"/>
      <c r="K8" s="42"/>
      <c r="L8" s="46" t="str">
        <f aca="false">IF(B8="","",IF(AND(LEFT(E8,3)="Own",N(G8)=0),"Enter KM",IF(AND(LEFT(E8,3)&lt;&gt;"Own",E8&lt;&gt;"Office Vehicle",N(H8)=0),"Enter fare",IF(AND(I8&gt;'Claim Details'!$F$21,K8&lt;&gt;"Yes"),"Bill missing","OK"))))</f>
        <v/>
      </c>
    </row>
    <row r="9" customFormat="false" ht="15" hidden="false" customHeight="false" outlineLevel="0" collapsed="false">
      <c r="A9" s="39" t="str">
        <f aca="false">IF(B9="","",ROW()-4)</f>
        <v/>
      </c>
      <c r="B9" s="40"/>
      <c r="C9" s="41"/>
      <c r="D9" s="41"/>
      <c r="E9" s="42"/>
      <c r="F9" s="41"/>
      <c r="G9" s="43"/>
      <c r="H9" s="44"/>
      <c r="I9" s="45" t="n">
        <f aca="false">IF(B9="",0,IF(E9="Office Vehicle",0,IF(LEFT(E9,3)="Own",ROUND(N(G9)*IFERROR(INDEX('Claim Details'!$F$18:$F$19,MATCH(E9,'Claim Details'!$E$18:$E$19,0)),0),2),N(H9))))</f>
        <v>0</v>
      </c>
      <c r="J9" s="41"/>
      <c r="K9" s="42"/>
      <c r="L9" s="46" t="str">
        <f aca="false">IF(B9="","",IF(AND(LEFT(E9,3)="Own",N(G9)=0),"Enter KM",IF(AND(LEFT(E9,3)&lt;&gt;"Own",E9&lt;&gt;"Office Vehicle",N(H9)=0),"Enter fare",IF(AND(I9&gt;'Claim Details'!$F$21,K9&lt;&gt;"Yes"),"Bill missing","OK"))))</f>
        <v/>
      </c>
    </row>
    <row r="10" customFormat="false" ht="15" hidden="false" customHeight="false" outlineLevel="0" collapsed="false">
      <c r="A10" s="39" t="str">
        <f aca="false">IF(B10="","",ROW()-4)</f>
        <v/>
      </c>
      <c r="B10" s="40"/>
      <c r="C10" s="41"/>
      <c r="D10" s="41"/>
      <c r="E10" s="42"/>
      <c r="F10" s="41"/>
      <c r="G10" s="43"/>
      <c r="H10" s="44"/>
      <c r="I10" s="45" t="n">
        <f aca="false">IF(B10="",0,IF(E10="Office Vehicle",0,IF(LEFT(E10,3)="Own",ROUND(N(G10)*IFERROR(INDEX('Claim Details'!$F$18:$F$19,MATCH(E10,'Claim Details'!$E$18:$E$19,0)),0),2),N(H10))))</f>
        <v>0</v>
      </c>
      <c r="J10" s="41"/>
      <c r="K10" s="42"/>
      <c r="L10" s="46" t="str">
        <f aca="false">IF(B10="","",IF(AND(LEFT(E10,3)="Own",N(G10)=0),"Enter KM",IF(AND(LEFT(E10,3)&lt;&gt;"Own",E10&lt;&gt;"Office Vehicle",N(H10)=0),"Enter fare",IF(AND(I10&gt;'Claim Details'!$F$21,K10&lt;&gt;"Yes"),"Bill missing","OK"))))</f>
        <v/>
      </c>
    </row>
    <row r="11" customFormat="false" ht="15" hidden="false" customHeight="false" outlineLevel="0" collapsed="false">
      <c r="A11" s="39" t="str">
        <f aca="false">IF(B11="","",ROW()-4)</f>
        <v/>
      </c>
      <c r="B11" s="40"/>
      <c r="C11" s="41"/>
      <c r="D11" s="41"/>
      <c r="E11" s="42"/>
      <c r="F11" s="41"/>
      <c r="G11" s="43"/>
      <c r="H11" s="44"/>
      <c r="I11" s="45" t="n">
        <f aca="false">IF(B11="",0,IF(E11="Office Vehicle",0,IF(LEFT(E11,3)="Own",ROUND(N(G11)*IFERROR(INDEX('Claim Details'!$F$18:$F$19,MATCH(E11,'Claim Details'!$E$18:$E$19,0)),0),2),N(H11))))</f>
        <v>0</v>
      </c>
      <c r="J11" s="41"/>
      <c r="K11" s="42"/>
      <c r="L11" s="46" t="str">
        <f aca="false">IF(B11="","",IF(AND(LEFT(E11,3)="Own",N(G11)=0),"Enter KM",IF(AND(LEFT(E11,3)&lt;&gt;"Own",E11&lt;&gt;"Office Vehicle",N(H11)=0),"Enter fare",IF(AND(I11&gt;'Claim Details'!$F$21,K11&lt;&gt;"Yes"),"Bill missing","OK"))))</f>
        <v/>
      </c>
    </row>
    <row r="12" customFormat="false" ht="15" hidden="false" customHeight="false" outlineLevel="0" collapsed="false">
      <c r="A12" s="39" t="str">
        <f aca="false">IF(B12="","",ROW()-4)</f>
        <v/>
      </c>
      <c r="B12" s="40"/>
      <c r="C12" s="41"/>
      <c r="D12" s="41"/>
      <c r="E12" s="42"/>
      <c r="F12" s="41"/>
      <c r="G12" s="43"/>
      <c r="H12" s="44"/>
      <c r="I12" s="45" t="n">
        <f aca="false">IF(B12="",0,IF(E12="Office Vehicle",0,IF(LEFT(E12,3)="Own",ROUND(N(G12)*IFERROR(INDEX('Claim Details'!$F$18:$F$19,MATCH(E12,'Claim Details'!$E$18:$E$19,0)),0),2),N(H12))))</f>
        <v>0</v>
      </c>
      <c r="J12" s="41"/>
      <c r="K12" s="42"/>
      <c r="L12" s="46" t="str">
        <f aca="false">IF(B12="","",IF(AND(LEFT(E12,3)="Own",N(G12)=0),"Enter KM",IF(AND(LEFT(E12,3)&lt;&gt;"Own",E12&lt;&gt;"Office Vehicle",N(H12)=0),"Enter fare",IF(AND(I12&gt;'Claim Details'!$F$21,K12&lt;&gt;"Yes"),"Bill missing","OK"))))</f>
        <v/>
      </c>
    </row>
    <row r="13" customFormat="false" ht="15" hidden="false" customHeight="false" outlineLevel="0" collapsed="false">
      <c r="A13" s="39" t="str">
        <f aca="false">IF(B13="","",ROW()-4)</f>
        <v/>
      </c>
      <c r="B13" s="40"/>
      <c r="C13" s="41"/>
      <c r="D13" s="41"/>
      <c r="E13" s="42"/>
      <c r="F13" s="41"/>
      <c r="G13" s="43"/>
      <c r="H13" s="44"/>
      <c r="I13" s="45" t="n">
        <f aca="false">IF(B13="",0,IF(E13="Office Vehicle",0,IF(LEFT(E13,3)="Own",ROUND(N(G13)*IFERROR(INDEX('Claim Details'!$F$18:$F$19,MATCH(E13,'Claim Details'!$E$18:$E$19,0)),0),2),N(H13))))</f>
        <v>0</v>
      </c>
      <c r="J13" s="41"/>
      <c r="K13" s="42"/>
      <c r="L13" s="46" t="str">
        <f aca="false">IF(B13="","",IF(AND(LEFT(E13,3)="Own",N(G13)=0),"Enter KM",IF(AND(LEFT(E13,3)&lt;&gt;"Own",E13&lt;&gt;"Office Vehicle",N(H13)=0),"Enter fare",IF(AND(I13&gt;'Claim Details'!$F$21,K13&lt;&gt;"Yes"),"Bill missing","OK"))))</f>
        <v/>
      </c>
    </row>
    <row r="14" customFormat="false" ht="15" hidden="false" customHeight="false" outlineLevel="0" collapsed="false">
      <c r="A14" s="39" t="str">
        <f aca="false">IF(B14="","",ROW()-4)</f>
        <v/>
      </c>
      <c r="B14" s="40"/>
      <c r="C14" s="41"/>
      <c r="D14" s="41"/>
      <c r="E14" s="42"/>
      <c r="F14" s="41"/>
      <c r="G14" s="43"/>
      <c r="H14" s="44"/>
      <c r="I14" s="45" t="n">
        <f aca="false">IF(B14="",0,IF(E14="Office Vehicle",0,IF(LEFT(E14,3)="Own",ROUND(N(G14)*IFERROR(INDEX('Claim Details'!$F$18:$F$19,MATCH(E14,'Claim Details'!$E$18:$E$19,0)),0),2),N(H14))))</f>
        <v>0</v>
      </c>
      <c r="J14" s="41"/>
      <c r="K14" s="42"/>
      <c r="L14" s="46" t="str">
        <f aca="false">IF(B14="","",IF(AND(LEFT(E14,3)="Own",N(G14)=0),"Enter KM",IF(AND(LEFT(E14,3)&lt;&gt;"Own",E14&lt;&gt;"Office Vehicle",N(H14)=0),"Enter fare",IF(AND(I14&gt;'Claim Details'!$F$21,K14&lt;&gt;"Yes"),"Bill missing","OK"))))</f>
        <v/>
      </c>
    </row>
    <row r="15" customFormat="false" ht="15" hidden="false" customHeight="false" outlineLevel="0" collapsed="false">
      <c r="A15" s="39" t="str">
        <f aca="false">IF(B15="","",ROW()-4)</f>
        <v/>
      </c>
      <c r="B15" s="40"/>
      <c r="C15" s="41"/>
      <c r="D15" s="41"/>
      <c r="E15" s="42"/>
      <c r="F15" s="41"/>
      <c r="G15" s="43"/>
      <c r="H15" s="44"/>
      <c r="I15" s="45" t="n">
        <f aca="false">IF(B15="",0,IF(E15="Office Vehicle",0,IF(LEFT(E15,3)="Own",ROUND(N(G15)*IFERROR(INDEX('Claim Details'!$F$18:$F$19,MATCH(E15,'Claim Details'!$E$18:$E$19,0)),0),2),N(H15))))</f>
        <v>0</v>
      </c>
      <c r="J15" s="41"/>
      <c r="K15" s="42"/>
      <c r="L15" s="46" t="str">
        <f aca="false">IF(B15="","",IF(AND(LEFT(E15,3)="Own",N(G15)=0),"Enter KM",IF(AND(LEFT(E15,3)&lt;&gt;"Own",E15&lt;&gt;"Office Vehicle",N(H15)=0),"Enter fare",IF(AND(I15&gt;'Claim Details'!$F$21,K15&lt;&gt;"Yes"),"Bill missing","OK"))))</f>
        <v/>
      </c>
    </row>
    <row r="16" customFormat="false" ht="15" hidden="false" customHeight="false" outlineLevel="0" collapsed="false">
      <c r="A16" s="39" t="str">
        <f aca="false">IF(B16="","",ROW()-4)</f>
        <v/>
      </c>
      <c r="B16" s="40"/>
      <c r="C16" s="41"/>
      <c r="D16" s="41"/>
      <c r="E16" s="42"/>
      <c r="F16" s="41"/>
      <c r="G16" s="43"/>
      <c r="H16" s="44"/>
      <c r="I16" s="45" t="n">
        <f aca="false">IF(B16="",0,IF(E16="Office Vehicle",0,IF(LEFT(E16,3)="Own",ROUND(N(G16)*IFERROR(INDEX('Claim Details'!$F$18:$F$19,MATCH(E16,'Claim Details'!$E$18:$E$19,0)),0),2),N(H16))))</f>
        <v>0</v>
      </c>
      <c r="J16" s="41"/>
      <c r="K16" s="42"/>
      <c r="L16" s="46" t="str">
        <f aca="false">IF(B16="","",IF(AND(LEFT(E16,3)="Own",N(G16)=0),"Enter KM",IF(AND(LEFT(E16,3)&lt;&gt;"Own",E16&lt;&gt;"Office Vehicle",N(H16)=0),"Enter fare",IF(AND(I16&gt;'Claim Details'!$F$21,K16&lt;&gt;"Yes"),"Bill missing","OK"))))</f>
        <v/>
      </c>
    </row>
    <row r="17" customFormat="false" ht="15" hidden="false" customHeight="false" outlineLevel="0" collapsed="false">
      <c r="A17" s="39" t="str">
        <f aca="false">IF(B17="","",ROW()-4)</f>
        <v/>
      </c>
      <c r="B17" s="40"/>
      <c r="C17" s="41"/>
      <c r="D17" s="41"/>
      <c r="E17" s="42"/>
      <c r="F17" s="41"/>
      <c r="G17" s="43"/>
      <c r="H17" s="44"/>
      <c r="I17" s="45" t="n">
        <f aca="false">IF(B17="",0,IF(E17="Office Vehicle",0,IF(LEFT(E17,3)="Own",ROUND(N(G17)*IFERROR(INDEX('Claim Details'!$F$18:$F$19,MATCH(E17,'Claim Details'!$E$18:$E$19,0)),0),2),N(H17))))</f>
        <v>0</v>
      </c>
      <c r="J17" s="41"/>
      <c r="K17" s="42"/>
      <c r="L17" s="46" t="str">
        <f aca="false">IF(B17="","",IF(AND(LEFT(E17,3)="Own",N(G17)=0),"Enter KM",IF(AND(LEFT(E17,3)&lt;&gt;"Own",E17&lt;&gt;"Office Vehicle",N(H17)=0),"Enter fare",IF(AND(I17&gt;'Claim Details'!$F$21,K17&lt;&gt;"Yes"),"Bill missing","OK"))))</f>
        <v/>
      </c>
    </row>
    <row r="18" customFormat="false" ht="15" hidden="false" customHeight="false" outlineLevel="0" collapsed="false">
      <c r="A18" s="39" t="str">
        <f aca="false">IF(B18="","",ROW()-4)</f>
        <v/>
      </c>
      <c r="B18" s="40"/>
      <c r="C18" s="41"/>
      <c r="D18" s="41"/>
      <c r="E18" s="42"/>
      <c r="F18" s="41"/>
      <c r="G18" s="43"/>
      <c r="H18" s="44"/>
      <c r="I18" s="45" t="n">
        <f aca="false">IF(B18="",0,IF(E18="Office Vehicle",0,IF(LEFT(E18,3)="Own",ROUND(N(G18)*IFERROR(INDEX('Claim Details'!$F$18:$F$19,MATCH(E18,'Claim Details'!$E$18:$E$19,0)),0),2),N(H18))))</f>
        <v>0</v>
      </c>
      <c r="J18" s="41"/>
      <c r="K18" s="42"/>
      <c r="L18" s="46" t="str">
        <f aca="false">IF(B18="","",IF(AND(LEFT(E18,3)="Own",N(G18)=0),"Enter KM",IF(AND(LEFT(E18,3)&lt;&gt;"Own",E18&lt;&gt;"Office Vehicle",N(H18)=0),"Enter fare",IF(AND(I18&gt;'Claim Details'!$F$21,K18&lt;&gt;"Yes"),"Bill missing","OK"))))</f>
        <v/>
      </c>
    </row>
    <row r="19" customFormat="false" ht="15" hidden="false" customHeight="false" outlineLevel="0" collapsed="false">
      <c r="A19" s="39" t="str">
        <f aca="false">IF(B19="","",ROW()-4)</f>
        <v/>
      </c>
      <c r="B19" s="40"/>
      <c r="C19" s="41"/>
      <c r="D19" s="41"/>
      <c r="E19" s="42"/>
      <c r="F19" s="41"/>
      <c r="G19" s="43"/>
      <c r="H19" s="44"/>
      <c r="I19" s="45" t="n">
        <f aca="false">IF(B19="",0,IF(E19="Office Vehicle",0,IF(LEFT(E19,3)="Own",ROUND(N(G19)*IFERROR(INDEX('Claim Details'!$F$18:$F$19,MATCH(E19,'Claim Details'!$E$18:$E$19,0)),0),2),N(H19))))</f>
        <v>0</v>
      </c>
      <c r="J19" s="41"/>
      <c r="K19" s="42"/>
      <c r="L19" s="46" t="str">
        <f aca="false">IF(B19="","",IF(AND(LEFT(E19,3)="Own",N(G19)=0),"Enter KM",IF(AND(LEFT(E19,3)&lt;&gt;"Own",E19&lt;&gt;"Office Vehicle",N(H19)=0),"Enter fare",IF(AND(I19&gt;'Claim Details'!$F$21,K19&lt;&gt;"Yes"),"Bill missing","OK"))))</f>
        <v/>
      </c>
    </row>
    <row r="20" customFormat="false" ht="15" hidden="false" customHeight="false" outlineLevel="0" collapsed="false">
      <c r="A20" s="39" t="str">
        <f aca="false">IF(B20="","",ROW()-4)</f>
        <v/>
      </c>
      <c r="B20" s="40"/>
      <c r="C20" s="41"/>
      <c r="D20" s="41"/>
      <c r="E20" s="42"/>
      <c r="F20" s="41"/>
      <c r="G20" s="43"/>
      <c r="H20" s="44"/>
      <c r="I20" s="45" t="n">
        <f aca="false">IF(B20="",0,IF(E20="Office Vehicle",0,IF(LEFT(E20,3)="Own",ROUND(N(G20)*IFERROR(INDEX('Claim Details'!$F$18:$F$19,MATCH(E20,'Claim Details'!$E$18:$E$19,0)),0),2),N(H20))))</f>
        <v>0</v>
      </c>
      <c r="J20" s="41"/>
      <c r="K20" s="42"/>
      <c r="L20" s="46" t="str">
        <f aca="false">IF(B20="","",IF(AND(LEFT(E20,3)="Own",N(G20)=0),"Enter KM",IF(AND(LEFT(E20,3)&lt;&gt;"Own",E20&lt;&gt;"Office Vehicle",N(H20)=0),"Enter fare",IF(AND(I20&gt;'Claim Details'!$F$21,K20&lt;&gt;"Yes"),"Bill missing","OK"))))</f>
        <v/>
      </c>
    </row>
    <row r="21" customFormat="false" ht="15" hidden="false" customHeight="false" outlineLevel="0" collapsed="false">
      <c r="A21" s="39" t="str">
        <f aca="false">IF(B21="","",ROW()-4)</f>
        <v/>
      </c>
      <c r="B21" s="40"/>
      <c r="C21" s="41"/>
      <c r="D21" s="41"/>
      <c r="E21" s="42"/>
      <c r="F21" s="41"/>
      <c r="G21" s="43"/>
      <c r="H21" s="44"/>
      <c r="I21" s="45" t="n">
        <f aca="false">IF(B21="",0,IF(E21="Office Vehicle",0,IF(LEFT(E21,3)="Own",ROUND(N(G21)*IFERROR(INDEX('Claim Details'!$F$18:$F$19,MATCH(E21,'Claim Details'!$E$18:$E$19,0)),0),2),N(H21))))</f>
        <v>0</v>
      </c>
      <c r="J21" s="41"/>
      <c r="K21" s="42"/>
      <c r="L21" s="46" t="str">
        <f aca="false">IF(B21="","",IF(AND(LEFT(E21,3)="Own",N(G21)=0),"Enter KM",IF(AND(LEFT(E21,3)&lt;&gt;"Own",E21&lt;&gt;"Office Vehicle",N(H21)=0),"Enter fare",IF(AND(I21&gt;'Claim Details'!$F$21,K21&lt;&gt;"Yes"),"Bill missing","OK"))))</f>
        <v/>
      </c>
    </row>
    <row r="22" customFormat="false" ht="15" hidden="false" customHeight="false" outlineLevel="0" collapsed="false">
      <c r="A22" s="39" t="str">
        <f aca="false">IF(B22="","",ROW()-4)</f>
        <v/>
      </c>
      <c r="B22" s="40"/>
      <c r="C22" s="41"/>
      <c r="D22" s="41"/>
      <c r="E22" s="42"/>
      <c r="F22" s="41"/>
      <c r="G22" s="43"/>
      <c r="H22" s="44"/>
      <c r="I22" s="45" t="n">
        <f aca="false">IF(B22="",0,IF(E22="Office Vehicle",0,IF(LEFT(E22,3)="Own",ROUND(N(G22)*IFERROR(INDEX('Claim Details'!$F$18:$F$19,MATCH(E22,'Claim Details'!$E$18:$E$19,0)),0),2),N(H22))))</f>
        <v>0</v>
      </c>
      <c r="J22" s="41"/>
      <c r="K22" s="42"/>
      <c r="L22" s="46" t="str">
        <f aca="false">IF(B22="","",IF(AND(LEFT(E22,3)="Own",N(G22)=0),"Enter KM",IF(AND(LEFT(E22,3)&lt;&gt;"Own",E22&lt;&gt;"Office Vehicle",N(H22)=0),"Enter fare",IF(AND(I22&gt;'Claim Details'!$F$21,K22&lt;&gt;"Yes"),"Bill missing","OK"))))</f>
        <v/>
      </c>
    </row>
    <row r="23" customFormat="false" ht="15" hidden="false" customHeight="false" outlineLevel="0" collapsed="false">
      <c r="A23" s="39" t="str">
        <f aca="false">IF(B23="","",ROW()-4)</f>
        <v/>
      </c>
      <c r="B23" s="40"/>
      <c r="C23" s="41"/>
      <c r="D23" s="41"/>
      <c r="E23" s="42"/>
      <c r="F23" s="41"/>
      <c r="G23" s="43"/>
      <c r="H23" s="44"/>
      <c r="I23" s="45" t="n">
        <f aca="false">IF(B23="",0,IF(E23="Office Vehicle",0,IF(LEFT(E23,3)="Own",ROUND(N(G23)*IFERROR(INDEX('Claim Details'!$F$18:$F$19,MATCH(E23,'Claim Details'!$E$18:$E$19,0)),0),2),N(H23))))</f>
        <v>0</v>
      </c>
      <c r="J23" s="41"/>
      <c r="K23" s="42"/>
      <c r="L23" s="46" t="str">
        <f aca="false">IF(B23="","",IF(AND(LEFT(E23,3)="Own",N(G23)=0),"Enter KM",IF(AND(LEFT(E23,3)&lt;&gt;"Own",E23&lt;&gt;"Office Vehicle",N(H23)=0),"Enter fare",IF(AND(I23&gt;'Claim Details'!$F$21,K23&lt;&gt;"Yes"),"Bill missing","OK"))))</f>
        <v/>
      </c>
    </row>
    <row r="24" customFormat="false" ht="15" hidden="false" customHeight="false" outlineLevel="0" collapsed="false">
      <c r="A24" s="39" t="str">
        <f aca="false">IF(B24="","",ROW()-4)</f>
        <v/>
      </c>
      <c r="B24" s="40"/>
      <c r="C24" s="41"/>
      <c r="D24" s="41"/>
      <c r="E24" s="42"/>
      <c r="F24" s="41"/>
      <c r="G24" s="43"/>
      <c r="H24" s="44"/>
      <c r="I24" s="45" t="n">
        <f aca="false">IF(B24="",0,IF(E24="Office Vehicle",0,IF(LEFT(E24,3)="Own",ROUND(N(G24)*IFERROR(INDEX('Claim Details'!$F$18:$F$19,MATCH(E24,'Claim Details'!$E$18:$E$19,0)),0),2),N(H24))))</f>
        <v>0</v>
      </c>
      <c r="J24" s="41"/>
      <c r="K24" s="42"/>
      <c r="L24" s="46" t="str">
        <f aca="false">IF(B24="","",IF(AND(LEFT(E24,3)="Own",N(G24)=0),"Enter KM",IF(AND(LEFT(E24,3)&lt;&gt;"Own",E24&lt;&gt;"Office Vehicle",N(H24)=0),"Enter fare",IF(AND(I24&gt;'Claim Details'!$F$21,K24&lt;&gt;"Yes"),"Bill missing","OK"))))</f>
        <v/>
      </c>
    </row>
    <row r="25" customFormat="false" ht="15" hidden="false" customHeight="false" outlineLevel="0" collapsed="false">
      <c r="A25" s="39" t="str">
        <f aca="false">IF(B25="","",ROW()-4)</f>
        <v/>
      </c>
      <c r="B25" s="40"/>
      <c r="C25" s="41"/>
      <c r="D25" s="41"/>
      <c r="E25" s="42"/>
      <c r="F25" s="41"/>
      <c r="G25" s="43"/>
      <c r="H25" s="44"/>
      <c r="I25" s="45" t="n">
        <f aca="false">IF(B25="",0,IF(E25="Office Vehicle",0,IF(LEFT(E25,3)="Own",ROUND(N(G25)*IFERROR(INDEX('Claim Details'!$F$18:$F$19,MATCH(E25,'Claim Details'!$E$18:$E$19,0)),0),2),N(H25))))</f>
        <v>0</v>
      </c>
      <c r="J25" s="41"/>
      <c r="K25" s="42"/>
      <c r="L25" s="46" t="str">
        <f aca="false">IF(B25="","",IF(AND(LEFT(E25,3)="Own",N(G25)=0),"Enter KM",IF(AND(LEFT(E25,3)&lt;&gt;"Own",E25&lt;&gt;"Office Vehicle",N(H25)=0),"Enter fare",IF(AND(I25&gt;'Claim Details'!$F$21,K25&lt;&gt;"Yes"),"Bill missing","OK"))))</f>
        <v/>
      </c>
    </row>
    <row r="26" customFormat="false" ht="15" hidden="false" customHeight="false" outlineLevel="0" collapsed="false">
      <c r="A26" s="39" t="str">
        <f aca="false">IF(B26="","",ROW()-4)</f>
        <v/>
      </c>
      <c r="B26" s="40"/>
      <c r="C26" s="41"/>
      <c r="D26" s="41"/>
      <c r="E26" s="42"/>
      <c r="F26" s="41"/>
      <c r="G26" s="43"/>
      <c r="H26" s="44"/>
      <c r="I26" s="45" t="n">
        <f aca="false">IF(B26="",0,IF(E26="Office Vehicle",0,IF(LEFT(E26,3)="Own",ROUND(N(G26)*IFERROR(INDEX('Claim Details'!$F$18:$F$19,MATCH(E26,'Claim Details'!$E$18:$E$19,0)),0),2),N(H26))))</f>
        <v>0</v>
      </c>
      <c r="J26" s="41"/>
      <c r="K26" s="42"/>
      <c r="L26" s="46" t="str">
        <f aca="false">IF(B26="","",IF(AND(LEFT(E26,3)="Own",N(G26)=0),"Enter KM",IF(AND(LEFT(E26,3)&lt;&gt;"Own",E26&lt;&gt;"Office Vehicle",N(H26)=0),"Enter fare",IF(AND(I26&gt;'Claim Details'!$F$21,K26&lt;&gt;"Yes"),"Bill missing","OK"))))</f>
        <v/>
      </c>
    </row>
    <row r="27" customFormat="false" ht="15" hidden="false" customHeight="false" outlineLevel="0" collapsed="false">
      <c r="A27" s="39" t="str">
        <f aca="false">IF(B27="","",ROW()-4)</f>
        <v/>
      </c>
      <c r="B27" s="40"/>
      <c r="C27" s="41"/>
      <c r="D27" s="41"/>
      <c r="E27" s="42"/>
      <c r="F27" s="41"/>
      <c r="G27" s="43"/>
      <c r="H27" s="44"/>
      <c r="I27" s="45" t="n">
        <f aca="false">IF(B27="",0,IF(E27="Office Vehicle",0,IF(LEFT(E27,3)="Own",ROUND(N(G27)*IFERROR(INDEX('Claim Details'!$F$18:$F$19,MATCH(E27,'Claim Details'!$E$18:$E$19,0)),0),2),N(H27))))</f>
        <v>0</v>
      </c>
      <c r="J27" s="41"/>
      <c r="K27" s="42"/>
      <c r="L27" s="46" t="str">
        <f aca="false">IF(B27="","",IF(AND(LEFT(E27,3)="Own",N(G27)=0),"Enter KM",IF(AND(LEFT(E27,3)&lt;&gt;"Own",E27&lt;&gt;"Office Vehicle",N(H27)=0),"Enter fare",IF(AND(I27&gt;'Claim Details'!$F$21,K27&lt;&gt;"Yes"),"Bill missing","OK"))))</f>
        <v/>
      </c>
    </row>
    <row r="28" customFormat="false" ht="15" hidden="false" customHeight="false" outlineLevel="0" collapsed="false">
      <c r="A28" s="39" t="str">
        <f aca="false">IF(B28="","",ROW()-4)</f>
        <v/>
      </c>
      <c r="B28" s="40"/>
      <c r="C28" s="41"/>
      <c r="D28" s="41"/>
      <c r="E28" s="42"/>
      <c r="F28" s="41"/>
      <c r="G28" s="43"/>
      <c r="H28" s="44"/>
      <c r="I28" s="45" t="n">
        <f aca="false">IF(B28="",0,IF(E28="Office Vehicle",0,IF(LEFT(E28,3)="Own",ROUND(N(G28)*IFERROR(INDEX('Claim Details'!$F$18:$F$19,MATCH(E28,'Claim Details'!$E$18:$E$19,0)),0),2),N(H28))))</f>
        <v>0</v>
      </c>
      <c r="J28" s="41"/>
      <c r="K28" s="42"/>
      <c r="L28" s="46" t="str">
        <f aca="false">IF(B28="","",IF(AND(LEFT(E28,3)="Own",N(G28)=0),"Enter KM",IF(AND(LEFT(E28,3)&lt;&gt;"Own",E28&lt;&gt;"Office Vehicle",N(H28)=0),"Enter fare",IF(AND(I28&gt;'Claim Details'!$F$21,K28&lt;&gt;"Yes"),"Bill missing","OK"))))</f>
        <v/>
      </c>
    </row>
    <row r="29" customFormat="false" ht="15" hidden="false" customHeight="false" outlineLevel="0" collapsed="false">
      <c r="A29" s="39" t="str">
        <f aca="false">IF(B29="","",ROW()-4)</f>
        <v/>
      </c>
      <c r="B29" s="40"/>
      <c r="C29" s="41"/>
      <c r="D29" s="41"/>
      <c r="E29" s="42"/>
      <c r="F29" s="41"/>
      <c r="G29" s="43"/>
      <c r="H29" s="44"/>
      <c r="I29" s="45" t="n">
        <f aca="false">IF(B29="",0,IF(E29="Office Vehicle",0,IF(LEFT(E29,3)="Own",ROUND(N(G29)*IFERROR(INDEX('Claim Details'!$F$18:$F$19,MATCH(E29,'Claim Details'!$E$18:$E$19,0)),0),2),N(H29))))</f>
        <v>0</v>
      </c>
      <c r="J29" s="41"/>
      <c r="K29" s="42"/>
      <c r="L29" s="46" t="str">
        <f aca="false">IF(B29="","",IF(AND(LEFT(E29,3)="Own",N(G29)=0),"Enter KM",IF(AND(LEFT(E29,3)&lt;&gt;"Own",E29&lt;&gt;"Office Vehicle",N(H29)=0),"Enter fare",IF(AND(I29&gt;'Claim Details'!$F$21,K29&lt;&gt;"Yes"),"Bill missing","OK"))))</f>
        <v/>
      </c>
    </row>
    <row r="30" customFormat="false" ht="15" hidden="false" customHeight="false" outlineLevel="0" collapsed="false">
      <c r="H30" s="47" t="s">
        <v>109</v>
      </c>
      <c r="I30" s="48" t="n">
        <f aca="false">SUM(I5:I29)</f>
        <v>3819</v>
      </c>
    </row>
  </sheetData>
  <mergeCells count="2">
    <mergeCell ref="A2:L2"/>
    <mergeCell ref="A3:L3"/>
  </mergeCells>
  <conditionalFormatting sqref="L5:L29">
    <cfRule type="expression" priority="2" aboveAverage="0" equalAverage="0" bottom="0" percent="0" rank="0" text="" dxfId="0">
      <formula>AND(L5&lt;&gt;"",L5&lt;&gt;"OK")</formula>
    </cfRule>
    <cfRule type="expression" priority="3" aboveAverage="0" equalAverage="0" bottom="0" percent="0" rank="0" text="" dxfId="1">
      <formula>L5="OK"</formula>
    </cfRule>
  </conditionalFormatting>
  <dataValidations count="2">
    <dataValidation allowBlank="true" errorStyle="stop" operator="between" showDropDown="false" showErrorMessage="true" showInputMessage="false" sqref="E5:E29" type="list">
      <formula1>Lists!$A$2:$A$10</formula1>
      <formula2>0</formula2>
    </dataValidation>
    <dataValidation allowBlank="true" errorStyle="stop" operator="between" showDropDown="false" showErrorMessage="true" showInputMessage="false" sqref="K5:K29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4" min="3" style="0" width="20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10" min="8" style="0" width="13"/>
    <col collapsed="false" customWidth="true" hidden="false" outlineLevel="0" max="11" min="11" style="0" width="14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customFormat="false" ht="15" hidden="false" customHeight="false" outlineLevel="0" collapsed="false">
      <c r="A3" s="38" t="s">
        <v>111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customFormat="false" ht="39.75" hidden="false" customHeight="true" outlineLevel="0" collapsed="false">
      <c r="A4" s="26" t="s">
        <v>86</v>
      </c>
      <c r="B4" s="26" t="s">
        <v>87</v>
      </c>
      <c r="C4" s="26" t="s">
        <v>112</v>
      </c>
      <c r="D4" s="26" t="s">
        <v>46</v>
      </c>
      <c r="E4" s="26" t="s">
        <v>113</v>
      </c>
      <c r="F4" s="26" t="s">
        <v>114</v>
      </c>
      <c r="G4" s="26" t="s">
        <v>115</v>
      </c>
      <c r="H4" s="26" t="s">
        <v>116</v>
      </c>
      <c r="I4" s="26" t="s">
        <v>117</v>
      </c>
      <c r="J4" s="26" t="s">
        <v>118</v>
      </c>
      <c r="K4" s="26" t="s">
        <v>119</v>
      </c>
      <c r="L4" s="26" t="s">
        <v>120</v>
      </c>
    </row>
    <row r="5" customFormat="false" ht="15" hidden="false" customHeight="false" outlineLevel="0" collapsed="false">
      <c r="A5" s="39" t="n">
        <f aca="false">IF(B5="","",ROW()-4)</f>
        <v>1</v>
      </c>
      <c r="B5" s="40" t="n">
        <v>46301</v>
      </c>
      <c r="C5" s="41" t="s">
        <v>98</v>
      </c>
      <c r="D5" s="42" t="s">
        <v>56</v>
      </c>
      <c r="E5" s="49" t="n">
        <v>16</v>
      </c>
      <c r="F5" s="50" t="n">
        <f aca="false">IF(B5="","",IF(N(E5)&lt;=0,0,INDEX('Claim Details'!$F$12:$F$15,MATCH(MIN(24,E5),'Claim Details'!$E$12:$E$15,1))))</f>
        <v>0.7</v>
      </c>
      <c r="G5" s="51" t="n">
        <f aca="false">IF(B5="","",IFERROR(INDEX('Claim Details'!$F$6:$F$8,MATCH(D5,'Claim Details'!$E$6:$E$8,0)),0))</f>
        <v>900</v>
      </c>
      <c r="H5" s="45" t="n">
        <f aca="false">IF(B5="",0,ROUND(N(F5)*N(G5),2))</f>
        <v>630</v>
      </c>
      <c r="I5" s="44" t="n">
        <v>2800</v>
      </c>
      <c r="J5" s="51" t="n">
        <f aca="false">IF(B5="","",IFERROR(INDEX('Claim Details'!$G$6:$G$8,MATCH(D5,'Claim Details'!$E$6:$E$8,0)),0))</f>
        <v>3500</v>
      </c>
      <c r="K5" s="45" t="n">
        <f aca="false">IF(B5="",0,MIN(N(I5),N(J5)))</f>
        <v>2800</v>
      </c>
      <c r="L5" s="52" t="n">
        <f aca="false">IF(B5="",0,MAX(0,N(I5)-N(J5)))</f>
        <v>0</v>
      </c>
    </row>
    <row r="6" customFormat="false" ht="15" hidden="false" customHeight="false" outlineLevel="0" collapsed="false">
      <c r="A6" s="39" t="n">
        <f aca="false">IF(B6="","",ROW()-4)</f>
        <v>2</v>
      </c>
      <c r="B6" s="40" t="n">
        <v>46302</v>
      </c>
      <c r="C6" s="41" t="s">
        <v>102</v>
      </c>
      <c r="D6" s="42" t="s">
        <v>52</v>
      </c>
      <c r="E6" s="49" t="n">
        <v>24</v>
      </c>
      <c r="F6" s="50" t="n">
        <f aca="false">IF(B6="","",IF(N(E6)&lt;=0,0,INDEX('Claim Details'!$F$12:$F$15,MATCH(MIN(24,E6),'Claim Details'!$E$12:$E$15,1))))</f>
        <v>1</v>
      </c>
      <c r="G6" s="51" t="n">
        <f aca="false">IF(B6="","",IFERROR(INDEX('Claim Details'!$F$6:$F$8,MATCH(D6,'Claim Details'!$E$6:$E$8,0)),0))</f>
        <v>1200</v>
      </c>
      <c r="H6" s="45" t="n">
        <f aca="false">IF(B6="",0,ROUND(N(F6)*N(G6),2))</f>
        <v>1200</v>
      </c>
      <c r="I6" s="44" t="n">
        <v>5600</v>
      </c>
      <c r="J6" s="51" t="n">
        <f aca="false">IF(B6="","",IFERROR(INDEX('Claim Details'!$G$6:$G$8,MATCH(D6,'Claim Details'!$E$6:$E$8,0)),0))</f>
        <v>5000</v>
      </c>
      <c r="K6" s="45" t="n">
        <f aca="false">IF(B6="",0,MIN(N(I6),N(J6)))</f>
        <v>5000</v>
      </c>
      <c r="L6" s="52" t="n">
        <f aca="false">IF(B6="",0,MAX(0,N(I6)-N(J6)))</f>
        <v>600</v>
      </c>
    </row>
    <row r="7" customFormat="false" ht="15" hidden="false" customHeight="false" outlineLevel="0" collapsed="false">
      <c r="A7" s="39" t="n">
        <f aca="false">IF(B7="","",ROW()-4)</f>
        <v>3</v>
      </c>
      <c r="B7" s="40" t="n">
        <v>46303</v>
      </c>
      <c r="C7" s="41" t="s">
        <v>121</v>
      </c>
      <c r="D7" s="42" t="s">
        <v>52</v>
      </c>
      <c r="E7" s="49" t="n">
        <v>14</v>
      </c>
      <c r="F7" s="50" t="n">
        <f aca="false">IF(B7="","",IF(N(E7)&lt;=0,0,INDEX('Claim Details'!$F$12:$F$15,MATCH(MIN(24,E7),'Claim Details'!$E$12:$E$15,1))))</f>
        <v>0.7</v>
      </c>
      <c r="G7" s="51" t="n">
        <f aca="false">IF(B7="","",IFERROR(INDEX('Claim Details'!$F$6:$F$8,MATCH(D7,'Claim Details'!$E$6:$E$8,0)),0))</f>
        <v>1200</v>
      </c>
      <c r="H7" s="45" t="n">
        <f aca="false">IF(B7="",0,ROUND(N(F7)*N(G7),2))</f>
        <v>840</v>
      </c>
      <c r="I7" s="44"/>
      <c r="J7" s="51" t="n">
        <f aca="false">IF(B7="","",IFERROR(INDEX('Claim Details'!$G$6:$G$8,MATCH(D7,'Claim Details'!$E$6:$E$8,0)),0))</f>
        <v>5000</v>
      </c>
      <c r="K7" s="45" t="n">
        <f aca="false">IF(B7="",0,MIN(N(I7),N(J7)))</f>
        <v>0</v>
      </c>
      <c r="L7" s="52" t="n">
        <f aca="false">IF(B7="",0,MAX(0,N(I7)-N(J7)))</f>
        <v>0</v>
      </c>
    </row>
    <row r="8" customFormat="false" ht="15" hidden="false" customHeight="false" outlineLevel="0" collapsed="false">
      <c r="A8" s="39" t="str">
        <f aca="false">IF(B8="","",ROW()-4)</f>
        <v/>
      </c>
      <c r="B8" s="40"/>
      <c r="C8" s="41"/>
      <c r="D8" s="42"/>
      <c r="E8" s="49"/>
      <c r="F8" s="50" t="str">
        <f aca="false">IF(B8="","",IF(N(E8)&lt;=0,0,INDEX('Claim Details'!$F$12:$F$15,MATCH(MIN(24,E8),'Claim Details'!$E$12:$E$15,1))))</f>
        <v/>
      </c>
      <c r="G8" s="51" t="str">
        <f aca="false">IF(B8="","",IFERROR(INDEX('Claim Details'!$F$6:$F$8,MATCH(D8,'Claim Details'!$E$6:$E$8,0)),0))</f>
        <v/>
      </c>
      <c r="H8" s="45" t="n">
        <f aca="false">IF(B8="",0,ROUND(N(F8)*N(G8),2))</f>
        <v>0</v>
      </c>
      <c r="I8" s="44"/>
      <c r="J8" s="51" t="str">
        <f aca="false">IF(B8="","",IFERROR(INDEX('Claim Details'!$G$6:$G$8,MATCH(D8,'Claim Details'!$E$6:$E$8,0)),0))</f>
        <v/>
      </c>
      <c r="K8" s="45" t="n">
        <f aca="false">IF(B8="",0,MIN(N(I8),N(J8)))</f>
        <v>0</v>
      </c>
      <c r="L8" s="52" t="n">
        <f aca="false">IF(B8="",0,MAX(0,N(I8)-N(J8)))</f>
        <v>0</v>
      </c>
    </row>
    <row r="9" customFormat="false" ht="15" hidden="false" customHeight="false" outlineLevel="0" collapsed="false">
      <c r="A9" s="39" t="str">
        <f aca="false">IF(B9="","",ROW()-4)</f>
        <v/>
      </c>
      <c r="B9" s="40"/>
      <c r="C9" s="41"/>
      <c r="D9" s="42"/>
      <c r="E9" s="49"/>
      <c r="F9" s="50" t="str">
        <f aca="false">IF(B9="","",IF(N(E9)&lt;=0,0,INDEX('Claim Details'!$F$12:$F$15,MATCH(MIN(24,E9),'Claim Details'!$E$12:$E$15,1))))</f>
        <v/>
      </c>
      <c r="G9" s="51" t="str">
        <f aca="false">IF(B9="","",IFERROR(INDEX('Claim Details'!$F$6:$F$8,MATCH(D9,'Claim Details'!$E$6:$E$8,0)),0))</f>
        <v/>
      </c>
      <c r="H9" s="45" t="n">
        <f aca="false">IF(B9="",0,ROUND(N(F9)*N(G9),2))</f>
        <v>0</v>
      </c>
      <c r="I9" s="44"/>
      <c r="J9" s="51" t="str">
        <f aca="false">IF(B9="","",IFERROR(INDEX('Claim Details'!$G$6:$G$8,MATCH(D9,'Claim Details'!$E$6:$E$8,0)),0))</f>
        <v/>
      </c>
      <c r="K9" s="45" t="n">
        <f aca="false">IF(B9="",0,MIN(N(I9),N(J9)))</f>
        <v>0</v>
      </c>
      <c r="L9" s="52" t="n">
        <f aca="false">IF(B9="",0,MAX(0,N(I9)-N(J9)))</f>
        <v>0</v>
      </c>
    </row>
    <row r="10" customFormat="false" ht="15" hidden="false" customHeight="false" outlineLevel="0" collapsed="false">
      <c r="A10" s="39" t="str">
        <f aca="false">IF(B10="","",ROW()-4)</f>
        <v/>
      </c>
      <c r="B10" s="40"/>
      <c r="C10" s="41"/>
      <c r="D10" s="42"/>
      <c r="E10" s="49"/>
      <c r="F10" s="50" t="str">
        <f aca="false">IF(B10="","",IF(N(E10)&lt;=0,0,INDEX('Claim Details'!$F$12:$F$15,MATCH(MIN(24,E10),'Claim Details'!$E$12:$E$15,1))))</f>
        <v/>
      </c>
      <c r="G10" s="51" t="str">
        <f aca="false">IF(B10="","",IFERROR(INDEX('Claim Details'!$F$6:$F$8,MATCH(D10,'Claim Details'!$E$6:$E$8,0)),0))</f>
        <v/>
      </c>
      <c r="H10" s="45" t="n">
        <f aca="false">IF(B10="",0,ROUND(N(F10)*N(G10),2))</f>
        <v>0</v>
      </c>
      <c r="I10" s="44"/>
      <c r="J10" s="51" t="str">
        <f aca="false">IF(B10="","",IFERROR(INDEX('Claim Details'!$G$6:$G$8,MATCH(D10,'Claim Details'!$E$6:$E$8,0)),0))</f>
        <v/>
      </c>
      <c r="K10" s="45" t="n">
        <f aca="false">IF(B10="",0,MIN(N(I10),N(J10)))</f>
        <v>0</v>
      </c>
      <c r="L10" s="52" t="n">
        <f aca="false">IF(B10="",0,MAX(0,N(I10)-N(J10)))</f>
        <v>0</v>
      </c>
    </row>
    <row r="11" customFormat="false" ht="15" hidden="false" customHeight="false" outlineLevel="0" collapsed="false">
      <c r="A11" s="39" t="str">
        <f aca="false">IF(B11="","",ROW()-4)</f>
        <v/>
      </c>
      <c r="B11" s="40"/>
      <c r="C11" s="41"/>
      <c r="D11" s="42"/>
      <c r="E11" s="49"/>
      <c r="F11" s="50" t="str">
        <f aca="false">IF(B11="","",IF(N(E11)&lt;=0,0,INDEX('Claim Details'!$F$12:$F$15,MATCH(MIN(24,E11),'Claim Details'!$E$12:$E$15,1))))</f>
        <v/>
      </c>
      <c r="G11" s="51" t="str">
        <f aca="false">IF(B11="","",IFERROR(INDEX('Claim Details'!$F$6:$F$8,MATCH(D11,'Claim Details'!$E$6:$E$8,0)),0))</f>
        <v/>
      </c>
      <c r="H11" s="45" t="n">
        <f aca="false">IF(B11="",0,ROUND(N(F11)*N(G11),2))</f>
        <v>0</v>
      </c>
      <c r="I11" s="44"/>
      <c r="J11" s="51" t="str">
        <f aca="false">IF(B11="","",IFERROR(INDEX('Claim Details'!$G$6:$G$8,MATCH(D11,'Claim Details'!$E$6:$E$8,0)),0))</f>
        <v/>
      </c>
      <c r="K11" s="45" t="n">
        <f aca="false">IF(B11="",0,MIN(N(I11),N(J11)))</f>
        <v>0</v>
      </c>
      <c r="L11" s="52" t="n">
        <f aca="false">IF(B11="",0,MAX(0,N(I11)-N(J11)))</f>
        <v>0</v>
      </c>
    </row>
    <row r="12" customFormat="false" ht="15" hidden="false" customHeight="false" outlineLevel="0" collapsed="false">
      <c r="A12" s="39" t="str">
        <f aca="false">IF(B12="","",ROW()-4)</f>
        <v/>
      </c>
      <c r="B12" s="40"/>
      <c r="C12" s="41"/>
      <c r="D12" s="42"/>
      <c r="E12" s="49"/>
      <c r="F12" s="50" t="str">
        <f aca="false">IF(B12="","",IF(N(E12)&lt;=0,0,INDEX('Claim Details'!$F$12:$F$15,MATCH(MIN(24,E12),'Claim Details'!$E$12:$E$15,1))))</f>
        <v/>
      </c>
      <c r="G12" s="51" t="str">
        <f aca="false">IF(B12="","",IFERROR(INDEX('Claim Details'!$F$6:$F$8,MATCH(D12,'Claim Details'!$E$6:$E$8,0)),0))</f>
        <v/>
      </c>
      <c r="H12" s="45" t="n">
        <f aca="false">IF(B12="",0,ROUND(N(F12)*N(G12),2))</f>
        <v>0</v>
      </c>
      <c r="I12" s="44"/>
      <c r="J12" s="51" t="str">
        <f aca="false">IF(B12="","",IFERROR(INDEX('Claim Details'!$G$6:$G$8,MATCH(D12,'Claim Details'!$E$6:$E$8,0)),0))</f>
        <v/>
      </c>
      <c r="K12" s="45" t="n">
        <f aca="false">IF(B12="",0,MIN(N(I12),N(J12)))</f>
        <v>0</v>
      </c>
      <c r="L12" s="52" t="n">
        <f aca="false">IF(B12="",0,MAX(0,N(I12)-N(J12)))</f>
        <v>0</v>
      </c>
    </row>
    <row r="13" customFormat="false" ht="15" hidden="false" customHeight="false" outlineLevel="0" collapsed="false">
      <c r="A13" s="39" t="str">
        <f aca="false">IF(B13="","",ROW()-4)</f>
        <v/>
      </c>
      <c r="B13" s="40"/>
      <c r="C13" s="41"/>
      <c r="D13" s="42"/>
      <c r="E13" s="49"/>
      <c r="F13" s="50" t="str">
        <f aca="false">IF(B13="","",IF(N(E13)&lt;=0,0,INDEX('Claim Details'!$F$12:$F$15,MATCH(MIN(24,E13),'Claim Details'!$E$12:$E$15,1))))</f>
        <v/>
      </c>
      <c r="G13" s="51" t="str">
        <f aca="false">IF(B13="","",IFERROR(INDEX('Claim Details'!$F$6:$F$8,MATCH(D13,'Claim Details'!$E$6:$E$8,0)),0))</f>
        <v/>
      </c>
      <c r="H13" s="45" t="n">
        <f aca="false">IF(B13="",0,ROUND(N(F13)*N(G13),2))</f>
        <v>0</v>
      </c>
      <c r="I13" s="44"/>
      <c r="J13" s="51" t="str">
        <f aca="false">IF(B13="","",IFERROR(INDEX('Claim Details'!$G$6:$G$8,MATCH(D13,'Claim Details'!$E$6:$E$8,0)),0))</f>
        <v/>
      </c>
      <c r="K13" s="45" t="n">
        <f aca="false">IF(B13="",0,MIN(N(I13),N(J13)))</f>
        <v>0</v>
      </c>
      <c r="L13" s="52" t="n">
        <f aca="false">IF(B13="",0,MAX(0,N(I13)-N(J13)))</f>
        <v>0</v>
      </c>
    </row>
    <row r="14" customFormat="false" ht="15" hidden="false" customHeight="false" outlineLevel="0" collapsed="false">
      <c r="A14" s="39" t="str">
        <f aca="false">IF(B14="","",ROW()-4)</f>
        <v/>
      </c>
      <c r="B14" s="40"/>
      <c r="C14" s="41"/>
      <c r="D14" s="42"/>
      <c r="E14" s="49"/>
      <c r="F14" s="50" t="str">
        <f aca="false">IF(B14="","",IF(N(E14)&lt;=0,0,INDEX('Claim Details'!$F$12:$F$15,MATCH(MIN(24,E14),'Claim Details'!$E$12:$E$15,1))))</f>
        <v/>
      </c>
      <c r="G14" s="51" t="str">
        <f aca="false">IF(B14="","",IFERROR(INDEX('Claim Details'!$F$6:$F$8,MATCH(D14,'Claim Details'!$E$6:$E$8,0)),0))</f>
        <v/>
      </c>
      <c r="H14" s="45" t="n">
        <f aca="false">IF(B14="",0,ROUND(N(F14)*N(G14),2))</f>
        <v>0</v>
      </c>
      <c r="I14" s="44"/>
      <c r="J14" s="51" t="str">
        <f aca="false">IF(B14="","",IFERROR(INDEX('Claim Details'!$G$6:$G$8,MATCH(D14,'Claim Details'!$E$6:$E$8,0)),0))</f>
        <v/>
      </c>
      <c r="K14" s="45" t="n">
        <f aca="false">IF(B14="",0,MIN(N(I14),N(J14)))</f>
        <v>0</v>
      </c>
      <c r="L14" s="52" t="n">
        <f aca="false">IF(B14="",0,MAX(0,N(I14)-N(J14)))</f>
        <v>0</v>
      </c>
    </row>
    <row r="15" customFormat="false" ht="15" hidden="false" customHeight="false" outlineLevel="0" collapsed="false">
      <c r="A15" s="39" t="str">
        <f aca="false">IF(B15="","",ROW()-4)</f>
        <v/>
      </c>
      <c r="B15" s="40"/>
      <c r="C15" s="41"/>
      <c r="D15" s="42"/>
      <c r="E15" s="49"/>
      <c r="F15" s="50" t="str">
        <f aca="false">IF(B15="","",IF(N(E15)&lt;=0,0,INDEX('Claim Details'!$F$12:$F$15,MATCH(MIN(24,E15),'Claim Details'!$E$12:$E$15,1))))</f>
        <v/>
      </c>
      <c r="G15" s="51" t="str">
        <f aca="false">IF(B15="","",IFERROR(INDEX('Claim Details'!$F$6:$F$8,MATCH(D15,'Claim Details'!$E$6:$E$8,0)),0))</f>
        <v/>
      </c>
      <c r="H15" s="45" t="n">
        <f aca="false">IF(B15="",0,ROUND(N(F15)*N(G15),2))</f>
        <v>0</v>
      </c>
      <c r="I15" s="44"/>
      <c r="J15" s="51" t="str">
        <f aca="false">IF(B15="","",IFERROR(INDEX('Claim Details'!$G$6:$G$8,MATCH(D15,'Claim Details'!$E$6:$E$8,0)),0))</f>
        <v/>
      </c>
      <c r="K15" s="45" t="n">
        <f aca="false">IF(B15="",0,MIN(N(I15),N(J15)))</f>
        <v>0</v>
      </c>
      <c r="L15" s="52" t="n">
        <f aca="false">IF(B15="",0,MAX(0,N(I15)-N(J15)))</f>
        <v>0</v>
      </c>
    </row>
    <row r="16" customFormat="false" ht="15" hidden="false" customHeight="false" outlineLevel="0" collapsed="false">
      <c r="A16" s="39" t="str">
        <f aca="false">IF(B16="","",ROW()-4)</f>
        <v/>
      </c>
      <c r="B16" s="40"/>
      <c r="C16" s="41"/>
      <c r="D16" s="42"/>
      <c r="E16" s="49"/>
      <c r="F16" s="50" t="str">
        <f aca="false">IF(B16="","",IF(N(E16)&lt;=0,0,INDEX('Claim Details'!$F$12:$F$15,MATCH(MIN(24,E16),'Claim Details'!$E$12:$E$15,1))))</f>
        <v/>
      </c>
      <c r="G16" s="51" t="str">
        <f aca="false">IF(B16="","",IFERROR(INDEX('Claim Details'!$F$6:$F$8,MATCH(D16,'Claim Details'!$E$6:$E$8,0)),0))</f>
        <v/>
      </c>
      <c r="H16" s="45" t="n">
        <f aca="false">IF(B16="",0,ROUND(N(F16)*N(G16),2))</f>
        <v>0</v>
      </c>
      <c r="I16" s="44"/>
      <c r="J16" s="51" t="str">
        <f aca="false">IF(B16="","",IFERROR(INDEX('Claim Details'!$G$6:$G$8,MATCH(D16,'Claim Details'!$E$6:$E$8,0)),0))</f>
        <v/>
      </c>
      <c r="K16" s="45" t="n">
        <f aca="false">IF(B16="",0,MIN(N(I16),N(J16)))</f>
        <v>0</v>
      </c>
      <c r="L16" s="52" t="n">
        <f aca="false">IF(B16="",0,MAX(0,N(I16)-N(J16)))</f>
        <v>0</v>
      </c>
    </row>
    <row r="17" customFormat="false" ht="15" hidden="false" customHeight="false" outlineLevel="0" collapsed="false">
      <c r="A17" s="39" t="str">
        <f aca="false">IF(B17="","",ROW()-4)</f>
        <v/>
      </c>
      <c r="B17" s="40"/>
      <c r="C17" s="41"/>
      <c r="D17" s="42"/>
      <c r="E17" s="49"/>
      <c r="F17" s="50" t="str">
        <f aca="false">IF(B17="","",IF(N(E17)&lt;=0,0,INDEX('Claim Details'!$F$12:$F$15,MATCH(MIN(24,E17),'Claim Details'!$E$12:$E$15,1))))</f>
        <v/>
      </c>
      <c r="G17" s="51" t="str">
        <f aca="false">IF(B17="","",IFERROR(INDEX('Claim Details'!$F$6:$F$8,MATCH(D17,'Claim Details'!$E$6:$E$8,0)),0))</f>
        <v/>
      </c>
      <c r="H17" s="45" t="n">
        <f aca="false">IF(B17="",0,ROUND(N(F17)*N(G17),2))</f>
        <v>0</v>
      </c>
      <c r="I17" s="44"/>
      <c r="J17" s="51" t="str">
        <f aca="false">IF(B17="","",IFERROR(INDEX('Claim Details'!$G$6:$G$8,MATCH(D17,'Claim Details'!$E$6:$E$8,0)),0))</f>
        <v/>
      </c>
      <c r="K17" s="45" t="n">
        <f aca="false">IF(B17="",0,MIN(N(I17),N(J17)))</f>
        <v>0</v>
      </c>
      <c r="L17" s="52" t="n">
        <f aca="false">IF(B17="",0,MAX(0,N(I17)-N(J17)))</f>
        <v>0</v>
      </c>
    </row>
    <row r="18" customFormat="false" ht="15" hidden="false" customHeight="false" outlineLevel="0" collapsed="false">
      <c r="A18" s="39" t="str">
        <f aca="false">IF(B18="","",ROW()-4)</f>
        <v/>
      </c>
      <c r="B18" s="40"/>
      <c r="C18" s="41"/>
      <c r="D18" s="42"/>
      <c r="E18" s="49"/>
      <c r="F18" s="50" t="str">
        <f aca="false">IF(B18="","",IF(N(E18)&lt;=0,0,INDEX('Claim Details'!$F$12:$F$15,MATCH(MIN(24,E18),'Claim Details'!$E$12:$E$15,1))))</f>
        <v/>
      </c>
      <c r="G18" s="51" t="str">
        <f aca="false">IF(B18="","",IFERROR(INDEX('Claim Details'!$F$6:$F$8,MATCH(D18,'Claim Details'!$E$6:$E$8,0)),0))</f>
        <v/>
      </c>
      <c r="H18" s="45" t="n">
        <f aca="false">IF(B18="",0,ROUND(N(F18)*N(G18),2))</f>
        <v>0</v>
      </c>
      <c r="I18" s="44"/>
      <c r="J18" s="51" t="str">
        <f aca="false">IF(B18="","",IFERROR(INDEX('Claim Details'!$G$6:$G$8,MATCH(D18,'Claim Details'!$E$6:$E$8,0)),0))</f>
        <v/>
      </c>
      <c r="K18" s="45" t="n">
        <f aca="false">IF(B18="",0,MIN(N(I18),N(J18)))</f>
        <v>0</v>
      </c>
      <c r="L18" s="52" t="n">
        <f aca="false">IF(B18="",0,MAX(0,N(I18)-N(J18)))</f>
        <v>0</v>
      </c>
    </row>
    <row r="19" customFormat="false" ht="15" hidden="false" customHeight="false" outlineLevel="0" collapsed="false">
      <c r="A19" s="39" t="str">
        <f aca="false">IF(B19="","",ROW()-4)</f>
        <v/>
      </c>
      <c r="B19" s="40"/>
      <c r="C19" s="41"/>
      <c r="D19" s="42"/>
      <c r="E19" s="49"/>
      <c r="F19" s="50" t="str">
        <f aca="false">IF(B19="","",IF(N(E19)&lt;=0,0,INDEX('Claim Details'!$F$12:$F$15,MATCH(MIN(24,E19),'Claim Details'!$E$12:$E$15,1))))</f>
        <v/>
      </c>
      <c r="G19" s="51" t="str">
        <f aca="false">IF(B19="","",IFERROR(INDEX('Claim Details'!$F$6:$F$8,MATCH(D19,'Claim Details'!$E$6:$E$8,0)),0))</f>
        <v/>
      </c>
      <c r="H19" s="45" t="n">
        <f aca="false">IF(B19="",0,ROUND(N(F19)*N(G19),2))</f>
        <v>0</v>
      </c>
      <c r="I19" s="44"/>
      <c r="J19" s="51" t="str">
        <f aca="false">IF(B19="","",IFERROR(INDEX('Claim Details'!$G$6:$G$8,MATCH(D19,'Claim Details'!$E$6:$E$8,0)),0))</f>
        <v/>
      </c>
      <c r="K19" s="45" t="n">
        <f aca="false">IF(B19="",0,MIN(N(I19),N(J19)))</f>
        <v>0</v>
      </c>
      <c r="L19" s="52" t="n">
        <f aca="false">IF(B19="",0,MAX(0,N(I19)-N(J19)))</f>
        <v>0</v>
      </c>
    </row>
    <row r="20" customFormat="false" ht="15" hidden="false" customHeight="false" outlineLevel="0" collapsed="false">
      <c r="A20" s="39" t="str">
        <f aca="false">IF(B20="","",ROW()-4)</f>
        <v/>
      </c>
      <c r="B20" s="40"/>
      <c r="C20" s="41"/>
      <c r="D20" s="42"/>
      <c r="E20" s="49"/>
      <c r="F20" s="50" t="str">
        <f aca="false">IF(B20="","",IF(N(E20)&lt;=0,0,INDEX('Claim Details'!$F$12:$F$15,MATCH(MIN(24,E20),'Claim Details'!$E$12:$E$15,1))))</f>
        <v/>
      </c>
      <c r="G20" s="51" t="str">
        <f aca="false">IF(B20="","",IFERROR(INDEX('Claim Details'!$F$6:$F$8,MATCH(D20,'Claim Details'!$E$6:$E$8,0)),0))</f>
        <v/>
      </c>
      <c r="H20" s="45" t="n">
        <f aca="false">IF(B20="",0,ROUND(N(F20)*N(G20),2))</f>
        <v>0</v>
      </c>
      <c r="I20" s="44"/>
      <c r="J20" s="51" t="str">
        <f aca="false">IF(B20="","",IFERROR(INDEX('Claim Details'!$G$6:$G$8,MATCH(D20,'Claim Details'!$E$6:$E$8,0)),0))</f>
        <v/>
      </c>
      <c r="K20" s="45" t="n">
        <f aca="false">IF(B20="",0,MIN(N(I20),N(J20)))</f>
        <v>0</v>
      </c>
      <c r="L20" s="52" t="n">
        <f aca="false">IF(B20="",0,MAX(0,N(I20)-N(J20)))</f>
        <v>0</v>
      </c>
    </row>
    <row r="21" customFormat="false" ht="15" hidden="false" customHeight="false" outlineLevel="0" collapsed="false">
      <c r="A21" s="39" t="str">
        <f aca="false">IF(B21="","",ROW()-4)</f>
        <v/>
      </c>
      <c r="B21" s="40"/>
      <c r="C21" s="41"/>
      <c r="D21" s="42"/>
      <c r="E21" s="49"/>
      <c r="F21" s="50" t="str">
        <f aca="false">IF(B21="","",IF(N(E21)&lt;=0,0,INDEX('Claim Details'!$F$12:$F$15,MATCH(MIN(24,E21),'Claim Details'!$E$12:$E$15,1))))</f>
        <v/>
      </c>
      <c r="G21" s="51" t="str">
        <f aca="false">IF(B21="","",IFERROR(INDEX('Claim Details'!$F$6:$F$8,MATCH(D21,'Claim Details'!$E$6:$E$8,0)),0))</f>
        <v/>
      </c>
      <c r="H21" s="45" t="n">
        <f aca="false">IF(B21="",0,ROUND(N(F21)*N(G21),2))</f>
        <v>0</v>
      </c>
      <c r="I21" s="44"/>
      <c r="J21" s="51" t="str">
        <f aca="false">IF(B21="","",IFERROR(INDEX('Claim Details'!$G$6:$G$8,MATCH(D21,'Claim Details'!$E$6:$E$8,0)),0))</f>
        <v/>
      </c>
      <c r="K21" s="45" t="n">
        <f aca="false">IF(B21="",0,MIN(N(I21),N(J21)))</f>
        <v>0</v>
      </c>
      <c r="L21" s="52" t="n">
        <f aca="false">IF(B21="",0,MAX(0,N(I21)-N(J21)))</f>
        <v>0</v>
      </c>
    </row>
    <row r="22" customFormat="false" ht="15" hidden="false" customHeight="false" outlineLevel="0" collapsed="false">
      <c r="A22" s="39" t="str">
        <f aca="false">IF(B22="","",ROW()-4)</f>
        <v/>
      </c>
      <c r="B22" s="40"/>
      <c r="C22" s="41"/>
      <c r="D22" s="42"/>
      <c r="E22" s="49"/>
      <c r="F22" s="50" t="str">
        <f aca="false">IF(B22="","",IF(N(E22)&lt;=0,0,INDEX('Claim Details'!$F$12:$F$15,MATCH(MIN(24,E22),'Claim Details'!$E$12:$E$15,1))))</f>
        <v/>
      </c>
      <c r="G22" s="51" t="str">
        <f aca="false">IF(B22="","",IFERROR(INDEX('Claim Details'!$F$6:$F$8,MATCH(D22,'Claim Details'!$E$6:$E$8,0)),0))</f>
        <v/>
      </c>
      <c r="H22" s="45" t="n">
        <f aca="false">IF(B22="",0,ROUND(N(F22)*N(G22),2))</f>
        <v>0</v>
      </c>
      <c r="I22" s="44"/>
      <c r="J22" s="51" t="str">
        <f aca="false">IF(B22="","",IFERROR(INDEX('Claim Details'!$G$6:$G$8,MATCH(D22,'Claim Details'!$E$6:$E$8,0)),0))</f>
        <v/>
      </c>
      <c r="K22" s="45" t="n">
        <f aca="false">IF(B22="",0,MIN(N(I22),N(J22)))</f>
        <v>0</v>
      </c>
      <c r="L22" s="52" t="n">
        <f aca="false">IF(B22="",0,MAX(0,N(I22)-N(J22)))</f>
        <v>0</v>
      </c>
    </row>
    <row r="23" customFormat="false" ht="15" hidden="false" customHeight="false" outlineLevel="0" collapsed="false">
      <c r="A23" s="39" t="str">
        <f aca="false">IF(B23="","",ROW()-4)</f>
        <v/>
      </c>
      <c r="B23" s="40"/>
      <c r="C23" s="41"/>
      <c r="D23" s="42"/>
      <c r="E23" s="49"/>
      <c r="F23" s="50" t="str">
        <f aca="false">IF(B23="","",IF(N(E23)&lt;=0,0,INDEX('Claim Details'!$F$12:$F$15,MATCH(MIN(24,E23),'Claim Details'!$E$12:$E$15,1))))</f>
        <v/>
      </c>
      <c r="G23" s="51" t="str">
        <f aca="false">IF(B23="","",IFERROR(INDEX('Claim Details'!$F$6:$F$8,MATCH(D23,'Claim Details'!$E$6:$E$8,0)),0))</f>
        <v/>
      </c>
      <c r="H23" s="45" t="n">
        <f aca="false">IF(B23="",0,ROUND(N(F23)*N(G23),2))</f>
        <v>0</v>
      </c>
      <c r="I23" s="44"/>
      <c r="J23" s="51" t="str">
        <f aca="false">IF(B23="","",IFERROR(INDEX('Claim Details'!$G$6:$G$8,MATCH(D23,'Claim Details'!$E$6:$E$8,0)),0))</f>
        <v/>
      </c>
      <c r="K23" s="45" t="n">
        <f aca="false">IF(B23="",0,MIN(N(I23),N(J23)))</f>
        <v>0</v>
      </c>
      <c r="L23" s="52" t="n">
        <f aca="false">IF(B23="",0,MAX(0,N(I23)-N(J23)))</f>
        <v>0</v>
      </c>
    </row>
    <row r="24" customFormat="false" ht="15" hidden="false" customHeight="false" outlineLevel="0" collapsed="false">
      <c r="A24" s="39" t="str">
        <f aca="false">IF(B24="","",ROW()-4)</f>
        <v/>
      </c>
      <c r="B24" s="40"/>
      <c r="C24" s="41"/>
      <c r="D24" s="42"/>
      <c r="E24" s="49"/>
      <c r="F24" s="50" t="str">
        <f aca="false">IF(B24="","",IF(N(E24)&lt;=0,0,INDEX('Claim Details'!$F$12:$F$15,MATCH(MIN(24,E24),'Claim Details'!$E$12:$E$15,1))))</f>
        <v/>
      </c>
      <c r="G24" s="51" t="str">
        <f aca="false">IF(B24="","",IFERROR(INDEX('Claim Details'!$F$6:$F$8,MATCH(D24,'Claim Details'!$E$6:$E$8,0)),0))</f>
        <v/>
      </c>
      <c r="H24" s="45" t="n">
        <f aca="false">IF(B24="",0,ROUND(N(F24)*N(G24),2))</f>
        <v>0</v>
      </c>
      <c r="I24" s="44"/>
      <c r="J24" s="51" t="str">
        <f aca="false">IF(B24="","",IFERROR(INDEX('Claim Details'!$G$6:$G$8,MATCH(D24,'Claim Details'!$E$6:$E$8,0)),0))</f>
        <v/>
      </c>
      <c r="K24" s="45" t="n">
        <f aca="false">IF(B24="",0,MIN(N(I24),N(J24)))</f>
        <v>0</v>
      </c>
      <c r="L24" s="52" t="n">
        <f aca="false">IF(B24="",0,MAX(0,N(I24)-N(J24)))</f>
        <v>0</v>
      </c>
    </row>
    <row r="25" customFormat="false" ht="15" hidden="false" customHeight="false" outlineLevel="0" collapsed="false">
      <c r="A25" s="39" t="str">
        <f aca="false">IF(B25="","",ROW()-4)</f>
        <v/>
      </c>
      <c r="B25" s="40"/>
      <c r="C25" s="41"/>
      <c r="D25" s="42"/>
      <c r="E25" s="49"/>
      <c r="F25" s="50" t="str">
        <f aca="false">IF(B25="","",IF(N(E25)&lt;=0,0,INDEX('Claim Details'!$F$12:$F$15,MATCH(MIN(24,E25),'Claim Details'!$E$12:$E$15,1))))</f>
        <v/>
      </c>
      <c r="G25" s="51" t="str">
        <f aca="false">IF(B25="","",IFERROR(INDEX('Claim Details'!$F$6:$F$8,MATCH(D25,'Claim Details'!$E$6:$E$8,0)),0))</f>
        <v/>
      </c>
      <c r="H25" s="45" t="n">
        <f aca="false">IF(B25="",0,ROUND(N(F25)*N(G25),2))</f>
        <v>0</v>
      </c>
      <c r="I25" s="44"/>
      <c r="J25" s="51" t="str">
        <f aca="false">IF(B25="","",IFERROR(INDEX('Claim Details'!$G$6:$G$8,MATCH(D25,'Claim Details'!$E$6:$E$8,0)),0))</f>
        <v/>
      </c>
      <c r="K25" s="45" t="n">
        <f aca="false">IF(B25="",0,MIN(N(I25),N(J25)))</f>
        <v>0</v>
      </c>
      <c r="L25" s="52" t="n">
        <f aca="false">IF(B25="",0,MAX(0,N(I25)-N(J25)))</f>
        <v>0</v>
      </c>
    </row>
    <row r="26" customFormat="false" ht="15" hidden="false" customHeight="false" outlineLevel="0" collapsed="false">
      <c r="A26" s="39" t="str">
        <f aca="false">IF(B26="","",ROW()-4)</f>
        <v/>
      </c>
      <c r="B26" s="40"/>
      <c r="C26" s="41"/>
      <c r="D26" s="42"/>
      <c r="E26" s="49"/>
      <c r="F26" s="50" t="str">
        <f aca="false">IF(B26="","",IF(N(E26)&lt;=0,0,INDEX('Claim Details'!$F$12:$F$15,MATCH(MIN(24,E26),'Claim Details'!$E$12:$E$15,1))))</f>
        <v/>
      </c>
      <c r="G26" s="51" t="str">
        <f aca="false">IF(B26="","",IFERROR(INDEX('Claim Details'!$F$6:$F$8,MATCH(D26,'Claim Details'!$E$6:$E$8,0)),0))</f>
        <v/>
      </c>
      <c r="H26" s="45" t="n">
        <f aca="false">IF(B26="",0,ROUND(N(F26)*N(G26),2))</f>
        <v>0</v>
      </c>
      <c r="I26" s="44"/>
      <c r="J26" s="51" t="str">
        <f aca="false">IF(B26="","",IFERROR(INDEX('Claim Details'!$G$6:$G$8,MATCH(D26,'Claim Details'!$E$6:$E$8,0)),0))</f>
        <v/>
      </c>
      <c r="K26" s="45" t="n">
        <f aca="false">IF(B26="",0,MIN(N(I26),N(J26)))</f>
        <v>0</v>
      </c>
      <c r="L26" s="52" t="n">
        <f aca="false">IF(B26="",0,MAX(0,N(I26)-N(J26)))</f>
        <v>0</v>
      </c>
    </row>
    <row r="27" customFormat="false" ht="15" hidden="false" customHeight="false" outlineLevel="0" collapsed="false">
      <c r="A27" s="39" t="str">
        <f aca="false">IF(B27="","",ROW()-4)</f>
        <v/>
      </c>
      <c r="B27" s="40"/>
      <c r="C27" s="41"/>
      <c r="D27" s="42"/>
      <c r="E27" s="49"/>
      <c r="F27" s="50" t="str">
        <f aca="false">IF(B27="","",IF(N(E27)&lt;=0,0,INDEX('Claim Details'!$F$12:$F$15,MATCH(MIN(24,E27),'Claim Details'!$E$12:$E$15,1))))</f>
        <v/>
      </c>
      <c r="G27" s="51" t="str">
        <f aca="false">IF(B27="","",IFERROR(INDEX('Claim Details'!$F$6:$F$8,MATCH(D27,'Claim Details'!$E$6:$E$8,0)),0))</f>
        <v/>
      </c>
      <c r="H27" s="45" t="n">
        <f aca="false">IF(B27="",0,ROUND(N(F27)*N(G27),2))</f>
        <v>0</v>
      </c>
      <c r="I27" s="44"/>
      <c r="J27" s="51" t="str">
        <f aca="false">IF(B27="","",IFERROR(INDEX('Claim Details'!$G$6:$G$8,MATCH(D27,'Claim Details'!$E$6:$E$8,0)),0))</f>
        <v/>
      </c>
      <c r="K27" s="45" t="n">
        <f aca="false">IF(B27="",0,MIN(N(I27),N(J27)))</f>
        <v>0</v>
      </c>
      <c r="L27" s="52" t="n">
        <f aca="false">IF(B27="",0,MAX(0,N(I27)-N(J27)))</f>
        <v>0</v>
      </c>
    </row>
    <row r="28" customFormat="false" ht="15" hidden="false" customHeight="false" outlineLevel="0" collapsed="false">
      <c r="A28" s="39" t="str">
        <f aca="false">IF(B28="","",ROW()-4)</f>
        <v/>
      </c>
      <c r="B28" s="40"/>
      <c r="C28" s="41"/>
      <c r="D28" s="42"/>
      <c r="E28" s="49"/>
      <c r="F28" s="50" t="str">
        <f aca="false">IF(B28="","",IF(N(E28)&lt;=0,0,INDEX('Claim Details'!$F$12:$F$15,MATCH(MIN(24,E28),'Claim Details'!$E$12:$E$15,1))))</f>
        <v/>
      </c>
      <c r="G28" s="51" t="str">
        <f aca="false">IF(B28="","",IFERROR(INDEX('Claim Details'!$F$6:$F$8,MATCH(D28,'Claim Details'!$E$6:$E$8,0)),0))</f>
        <v/>
      </c>
      <c r="H28" s="45" t="n">
        <f aca="false">IF(B28="",0,ROUND(N(F28)*N(G28),2))</f>
        <v>0</v>
      </c>
      <c r="I28" s="44"/>
      <c r="J28" s="51" t="str">
        <f aca="false">IF(B28="","",IFERROR(INDEX('Claim Details'!$G$6:$G$8,MATCH(D28,'Claim Details'!$E$6:$E$8,0)),0))</f>
        <v/>
      </c>
      <c r="K28" s="45" t="n">
        <f aca="false">IF(B28="",0,MIN(N(I28),N(J28)))</f>
        <v>0</v>
      </c>
      <c r="L28" s="52" t="n">
        <f aca="false">IF(B28="",0,MAX(0,N(I28)-N(J28)))</f>
        <v>0</v>
      </c>
    </row>
    <row r="29" customFormat="false" ht="15" hidden="false" customHeight="false" outlineLevel="0" collapsed="false">
      <c r="A29" s="39" t="str">
        <f aca="false">IF(B29="","",ROW()-4)</f>
        <v/>
      </c>
      <c r="B29" s="40"/>
      <c r="C29" s="41"/>
      <c r="D29" s="42"/>
      <c r="E29" s="49"/>
      <c r="F29" s="50" t="str">
        <f aca="false">IF(B29="","",IF(N(E29)&lt;=0,0,INDEX('Claim Details'!$F$12:$F$15,MATCH(MIN(24,E29),'Claim Details'!$E$12:$E$15,1))))</f>
        <v/>
      </c>
      <c r="G29" s="51" t="str">
        <f aca="false">IF(B29="","",IFERROR(INDEX('Claim Details'!$F$6:$F$8,MATCH(D29,'Claim Details'!$E$6:$E$8,0)),0))</f>
        <v/>
      </c>
      <c r="H29" s="45" t="n">
        <f aca="false">IF(B29="",0,ROUND(N(F29)*N(G29),2))</f>
        <v>0</v>
      </c>
      <c r="I29" s="44"/>
      <c r="J29" s="51" t="str">
        <f aca="false">IF(B29="","",IFERROR(INDEX('Claim Details'!$G$6:$G$8,MATCH(D29,'Claim Details'!$E$6:$E$8,0)),0))</f>
        <v/>
      </c>
      <c r="K29" s="45" t="n">
        <f aca="false">IF(B29="",0,MIN(N(I29),N(J29)))</f>
        <v>0</v>
      </c>
      <c r="L29" s="52" t="n">
        <f aca="false">IF(B29="",0,MAX(0,N(I29)-N(J29)))</f>
        <v>0</v>
      </c>
    </row>
    <row r="30" customFormat="false" ht="15" hidden="false" customHeight="false" outlineLevel="0" collapsed="false">
      <c r="A30" s="39" t="str">
        <f aca="false">IF(B30="","",ROW()-4)</f>
        <v/>
      </c>
      <c r="B30" s="40"/>
      <c r="C30" s="41"/>
      <c r="D30" s="42"/>
      <c r="E30" s="49"/>
      <c r="F30" s="50" t="str">
        <f aca="false">IF(B30="","",IF(N(E30)&lt;=0,0,INDEX('Claim Details'!$F$12:$F$15,MATCH(MIN(24,E30),'Claim Details'!$E$12:$E$15,1))))</f>
        <v/>
      </c>
      <c r="G30" s="51" t="str">
        <f aca="false">IF(B30="","",IFERROR(INDEX('Claim Details'!$F$6:$F$8,MATCH(D30,'Claim Details'!$E$6:$E$8,0)),0))</f>
        <v/>
      </c>
      <c r="H30" s="45" t="n">
        <f aca="false">IF(B30="",0,ROUND(N(F30)*N(G30),2))</f>
        <v>0</v>
      </c>
      <c r="I30" s="44"/>
      <c r="J30" s="51" t="str">
        <f aca="false">IF(B30="","",IFERROR(INDEX('Claim Details'!$G$6:$G$8,MATCH(D30,'Claim Details'!$E$6:$E$8,0)),0))</f>
        <v/>
      </c>
      <c r="K30" s="45" t="n">
        <f aca="false">IF(B30="",0,MIN(N(I30),N(J30)))</f>
        <v>0</v>
      </c>
      <c r="L30" s="52" t="n">
        <f aca="false">IF(B30="",0,MAX(0,N(I30)-N(J30)))</f>
        <v>0</v>
      </c>
    </row>
    <row r="31" customFormat="false" ht="15" hidden="false" customHeight="false" outlineLevel="0" collapsed="false">
      <c r="A31" s="39" t="str">
        <f aca="false">IF(B31="","",ROW()-4)</f>
        <v/>
      </c>
      <c r="B31" s="40"/>
      <c r="C31" s="41"/>
      <c r="D31" s="42"/>
      <c r="E31" s="49"/>
      <c r="F31" s="50" t="str">
        <f aca="false">IF(B31="","",IF(N(E31)&lt;=0,0,INDEX('Claim Details'!$F$12:$F$15,MATCH(MIN(24,E31),'Claim Details'!$E$12:$E$15,1))))</f>
        <v/>
      </c>
      <c r="G31" s="51" t="str">
        <f aca="false">IF(B31="","",IFERROR(INDEX('Claim Details'!$F$6:$F$8,MATCH(D31,'Claim Details'!$E$6:$E$8,0)),0))</f>
        <v/>
      </c>
      <c r="H31" s="45" t="n">
        <f aca="false">IF(B31="",0,ROUND(N(F31)*N(G31),2))</f>
        <v>0</v>
      </c>
      <c r="I31" s="44"/>
      <c r="J31" s="51" t="str">
        <f aca="false">IF(B31="","",IFERROR(INDEX('Claim Details'!$G$6:$G$8,MATCH(D31,'Claim Details'!$E$6:$E$8,0)),0))</f>
        <v/>
      </c>
      <c r="K31" s="45" t="n">
        <f aca="false">IF(B31="",0,MIN(N(I31),N(J31)))</f>
        <v>0</v>
      </c>
      <c r="L31" s="52" t="n">
        <f aca="false">IF(B31="",0,MAX(0,N(I31)-N(J31)))</f>
        <v>0</v>
      </c>
    </row>
    <row r="32" customFormat="false" ht="15" hidden="false" customHeight="false" outlineLevel="0" collapsed="false">
      <c r="A32" s="39" t="str">
        <f aca="false">IF(B32="","",ROW()-4)</f>
        <v/>
      </c>
      <c r="B32" s="40"/>
      <c r="C32" s="41"/>
      <c r="D32" s="42"/>
      <c r="E32" s="49"/>
      <c r="F32" s="50" t="str">
        <f aca="false">IF(B32="","",IF(N(E32)&lt;=0,0,INDEX('Claim Details'!$F$12:$F$15,MATCH(MIN(24,E32),'Claim Details'!$E$12:$E$15,1))))</f>
        <v/>
      </c>
      <c r="G32" s="51" t="str">
        <f aca="false">IF(B32="","",IFERROR(INDEX('Claim Details'!$F$6:$F$8,MATCH(D32,'Claim Details'!$E$6:$E$8,0)),0))</f>
        <v/>
      </c>
      <c r="H32" s="45" t="n">
        <f aca="false">IF(B32="",0,ROUND(N(F32)*N(G32),2))</f>
        <v>0</v>
      </c>
      <c r="I32" s="44"/>
      <c r="J32" s="51" t="str">
        <f aca="false">IF(B32="","",IFERROR(INDEX('Claim Details'!$G$6:$G$8,MATCH(D32,'Claim Details'!$E$6:$E$8,0)),0))</f>
        <v/>
      </c>
      <c r="K32" s="45" t="n">
        <f aca="false">IF(B32="",0,MIN(N(I32),N(J32)))</f>
        <v>0</v>
      </c>
      <c r="L32" s="52" t="n">
        <f aca="false">IF(B32="",0,MAX(0,N(I32)-N(J32)))</f>
        <v>0</v>
      </c>
    </row>
    <row r="33" customFormat="false" ht="15" hidden="false" customHeight="false" outlineLevel="0" collapsed="false">
      <c r="A33" s="39" t="str">
        <f aca="false">IF(B33="","",ROW()-4)</f>
        <v/>
      </c>
      <c r="B33" s="40"/>
      <c r="C33" s="41"/>
      <c r="D33" s="42"/>
      <c r="E33" s="49"/>
      <c r="F33" s="50" t="str">
        <f aca="false">IF(B33="","",IF(N(E33)&lt;=0,0,INDEX('Claim Details'!$F$12:$F$15,MATCH(MIN(24,E33),'Claim Details'!$E$12:$E$15,1))))</f>
        <v/>
      </c>
      <c r="G33" s="51" t="str">
        <f aca="false">IF(B33="","",IFERROR(INDEX('Claim Details'!$F$6:$F$8,MATCH(D33,'Claim Details'!$E$6:$E$8,0)),0))</f>
        <v/>
      </c>
      <c r="H33" s="45" t="n">
        <f aca="false">IF(B33="",0,ROUND(N(F33)*N(G33),2))</f>
        <v>0</v>
      </c>
      <c r="I33" s="44"/>
      <c r="J33" s="51" t="str">
        <f aca="false">IF(B33="","",IFERROR(INDEX('Claim Details'!$G$6:$G$8,MATCH(D33,'Claim Details'!$E$6:$E$8,0)),0))</f>
        <v/>
      </c>
      <c r="K33" s="45" t="n">
        <f aca="false">IF(B33="",0,MIN(N(I33),N(J33)))</f>
        <v>0</v>
      </c>
      <c r="L33" s="52" t="n">
        <f aca="false">IF(B33="",0,MAX(0,N(I33)-N(J33)))</f>
        <v>0</v>
      </c>
    </row>
    <row r="34" customFormat="false" ht="15" hidden="false" customHeight="false" outlineLevel="0" collapsed="false">
      <c r="A34" s="39" t="str">
        <f aca="false">IF(B34="","",ROW()-4)</f>
        <v/>
      </c>
      <c r="B34" s="40"/>
      <c r="C34" s="41"/>
      <c r="D34" s="42"/>
      <c r="E34" s="49"/>
      <c r="F34" s="50" t="str">
        <f aca="false">IF(B34="","",IF(N(E34)&lt;=0,0,INDEX('Claim Details'!$F$12:$F$15,MATCH(MIN(24,E34),'Claim Details'!$E$12:$E$15,1))))</f>
        <v/>
      </c>
      <c r="G34" s="51" t="str">
        <f aca="false">IF(B34="","",IFERROR(INDEX('Claim Details'!$F$6:$F$8,MATCH(D34,'Claim Details'!$E$6:$E$8,0)),0))</f>
        <v/>
      </c>
      <c r="H34" s="45" t="n">
        <f aca="false">IF(B34="",0,ROUND(N(F34)*N(G34),2))</f>
        <v>0</v>
      </c>
      <c r="I34" s="44"/>
      <c r="J34" s="51" t="str">
        <f aca="false">IF(B34="","",IFERROR(INDEX('Claim Details'!$G$6:$G$8,MATCH(D34,'Claim Details'!$E$6:$E$8,0)),0))</f>
        <v/>
      </c>
      <c r="K34" s="45" t="n">
        <f aca="false">IF(B34="",0,MIN(N(I34),N(J34)))</f>
        <v>0</v>
      </c>
      <c r="L34" s="52" t="n">
        <f aca="false">IF(B34="",0,MAX(0,N(I34)-N(J34)))</f>
        <v>0</v>
      </c>
    </row>
    <row r="35" customFormat="false" ht="15" hidden="false" customHeight="false" outlineLevel="0" collapsed="false">
      <c r="A35" s="39" t="str">
        <f aca="false">IF(B35="","",ROW()-4)</f>
        <v/>
      </c>
      <c r="B35" s="40"/>
      <c r="C35" s="41"/>
      <c r="D35" s="42"/>
      <c r="E35" s="49"/>
      <c r="F35" s="50" t="str">
        <f aca="false">IF(B35="","",IF(N(E35)&lt;=0,0,INDEX('Claim Details'!$F$12:$F$15,MATCH(MIN(24,E35),'Claim Details'!$E$12:$E$15,1))))</f>
        <v/>
      </c>
      <c r="G35" s="51" t="str">
        <f aca="false">IF(B35="","",IFERROR(INDEX('Claim Details'!$F$6:$F$8,MATCH(D35,'Claim Details'!$E$6:$E$8,0)),0))</f>
        <v/>
      </c>
      <c r="H35" s="45" t="n">
        <f aca="false">IF(B35="",0,ROUND(N(F35)*N(G35),2))</f>
        <v>0</v>
      </c>
      <c r="I35" s="44"/>
      <c r="J35" s="51" t="str">
        <f aca="false">IF(B35="","",IFERROR(INDEX('Claim Details'!$G$6:$G$8,MATCH(D35,'Claim Details'!$E$6:$E$8,0)),0))</f>
        <v/>
      </c>
      <c r="K35" s="45" t="n">
        <f aca="false">IF(B35="",0,MIN(N(I35),N(J35)))</f>
        <v>0</v>
      </c>
      <c r="L35" s="52" t="n">
        <f aca="false">IF(B35="",0,MAX(0,N(I35)-N(J35)))</f>
        <v>0</v>
      </c>
    </row>
    <row r="36" customFormat="false" ht="15" hidden="false" customHeight="false" outlineLevel="0" collapsed="false">
      <c r="G36" s="47" t="s">
        <v>109</v>
      </c>
      <c r="H36" s="48" t="n">
        <f aca="false">SUM(H5:H35)</f>
        <v>2670</v>
      </c>
      <c r="I36" s="48" t="n">
        <f aca="false">SUM(I5:I35)</f>
        <v>8400</v>
      </c>
      <c r="K36" s="48" t="n">
        <f aca="false">SUM(K5:K35)</f>
        <v>7800</v>
      </c>
      <c r="L36" s="48" t="n">
        <f aca="false">SUM(L5:L35)</f>
        <v>600</v>
      </c>
    </row>
  </sheetData>
  <mergeCells count="2">
    <mergeCell ref="A2:L2"/>
    <mergeCell ref="A3:L3"/>
  </mergeCells>
  <conditionalFormatting sqref="L5:L35">
    <cfRule type="expression" priority="2" aboveAverage="0" equalAverage="0" bottom="0" percent="0" rank="0" text="" dxfId="2">
      <formula>L5&gt;0</formula>
    </cfRule>
  </conditionalFormatting>
  <dataValidations count="1">
    <dataValidation allowBlank="true" errorStyle="stop" operator="between" showDropDown="false" showErrorMessage="true" showInputMessage="false" sqref="D5:D35" type="list">
      <formula1>Lists!$B$2:$B$4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40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122</v>
      </c>
      <c r="B2" s="37"/>
      <c r="C2" s="37"/>
      <c r="D2" s="37"/>
      <c r="E2" s="37"/>
      <c r="F2" s="37"/>
      <c r="G2" s="37"/>
      <c r="H2" s="37"/>
    </row>
    <row r="4" customFormat="false" ht="33.75" hidden="false" customHeight="true" outlineLevel="0" collapsed="false">
      <c r="A4" s="26" t="s">
        <v>86</v>
      </c>
      <c r="B4" s="26" t="s">
        <v>87</v>
      </c>
      <c r="C4" s="26" t="s">
        <v>123</v>
      </c>
      <c r="D4" s="26" t="s">
        <v>124</v>
      </c>
      <c r="E4" s="26" t="s">
        <v>125</v>
      </c>
      <c r="F4" s="26" t="s">
        <v>126</v>
      </c>
      <c r="G4" s="26" t="s">
        <v>96</v>
      </c>
      <c r="H4" s="26" t="s">
        <v>97</v>
      </c>
    </row>
    <row r="5" customFormat="false" ht="15" hidden="false" customHeight="false" outlineLevel="0" collapsed="false">
      <c r="A5" s="39" t="n">
        <f aca="false">IF(B5="","",ROW()-4)</f>
        <v>1</v>
      </c>
      <c r="B5" s="40" t="n">
        <v>46301</v>
      </c>
      <c r="C5" s="41" t="s">
        <v>127</v>
      </c>
      <c r="D5" s="41" t="s">
        <v>128</v>
      </c>
      <c r="E5" s="44" t="n">
        <v>210</v>
      </c>
      <c r="F5" s="42" t="s">
        <v>129</v>
      </c>
      <c r="G5" s="42" t="s">
        <v>101</v>
      </c>
      <c r="H5" s="46" t="str">
        <f aca="false">IF(B5="","",IF(AND(N(E5)&gt;'Claim Details'!$F$21,G5&lt;&gt;"Yes"),"Bill missing","OK"))</f>
        <v>OK</v>
      </c>
    </row>
    <row r="6" customFormat="false" ht="15" hidden="false" customHeight="false" outlineLevel="0" collapsed="false">
      <c r="A6" s="39" t="n">
        <f aca="false">IF(B6="","",ROW()-4)</f>
        <v>2</v>
      </c>
      <c r="B6" s="40" t="n">
        <v>46302</v>
      </c>
      <c r="C6" s="41" t="s">
        <v>130</v>
      </c>
      <c r="D6" s="41" t="s">
        <v>131</v>
      </c>
      <c r="E6" s="44" t="n">
        <v>340</v>
      </c>
      <c r="F6" s="42"/>
      <c r="G6" s="42" t="s">
        <v>108</v>
      </c>
      <c r="H6" s="46" t="str">
        <f aca="false">IF(B6="","",IF(AND(N(E6)&gt;'Claim Details'!$F$21,G6&lt;&gt;"Yes"),"Bill missing","OK"))</f>
        <v>Bill missing</v>
      </c>
    </row>
    <row r="7" customFormat="false" ht="15" hidden="false" customHeight="false" outlineLevel="0" collapsed="false">
      <c r="A7" s="39" t="n">
        <f aca="false">IF(B7="","",ROW()-4)</f>
        <v>3</v>
      </c>
      <c r="B7" s="40" t="n">
        <v>46302</v>
      </c>
      <c r="C7" s="41" t="s">
        <v>130</v>
      </c>
      <c r="D7" s="41" t="s">
        <v>132</v>
      </c>
      <c r="E7" s="44" t="n">
        <v>90</v>
      </c>
      <c r="F7" s="42"/>
      <c r="G7" s="42" t="s">
        <v>108</v>
      </c>
      <c r="H7" s="46" t="str">
        <f aca="false">IF(B7="","",IF(AND(N(E7)&gt;'Claim Details'!$F$21,G7&lt;&gt;"Yes"),"Bill missing","OK"))</f>
        <v>OK</v>
      </c>
    </row>
    <row r="8" customFormat="false" ht="15" hidden="false" customHeight="false" outlineLevel="0" collapsed="false">
      <c r="A8" s="39" t="str">
        <f aca="false">IF(B8="","",ROW()-4)</f>
        <v/>
      </c>
      <c r="B8" s="40"/>
      <c r="C8" s="41"/>
      <c r="D8" s="41"/>
      <c r="E8" s="44"/>
      <c r="F8" s="42"/>
      <c r="G8" s="42"/>
      <c r="H8" s="46" t="str">
        <f aca="false">IF(B8="","",IF(AND(N(E8)&gt;'Claim Details'!$F$21,G8&lt;&gt;"Yes"),"Bill missing","OK"))</f>
        <v/>
      </c>
    </row>
    <row r="9" customFormat="false" ht="15" hidden="false" customHeight="false" outlineLevel="0" collapsed="false">
      <c r="A9" s="39" t="str">
        <f aca="false">IF(B9="","",ROW()-4)</f>
        <v/>
      </c>
      <c r="B9" s="40"/>
      <c r="C9" s="41"/>
      <c r="D9" s="41"/>
      <c r="E9" s="44"/>
      <c r="F9" s="42"/>
      <c r="G9" s="42"/>
      <c r="H9" s="46" t="str">
        <f aca="false">IF(B9="","",IF(AND(N(E9)&gt;'Claim Details'!$F$21,G9&lt;&gt;"Yes"),"Bill missing","OK"))</f>
        <v/>
      </c>
    </row>
    <row r="10" customFormat="false" ht="15" hidden="false" customHeight="false" outlineLevel="0" collapsed="false">
      <c r="A10" s="39" t="str">
        <f aca="false">IF(B10="","",ROW()-4)</f>
        <v/>
      </c>
      <c r="B10" s="40"/>
      <c r="C10" s="41"/>
      <c r="D10" s="41"/>
      <c r="E10" s="44"/>
      <c r="F10" s="42"/>
      <c r="G10" s="42"/>
      <c r="H10" s="46" t="str">
        <f aca="false">IF(B10="","",IF(AND(N(E10)&gt;'Claim Details'!$F$21,G10&lt;&gt;"Yes"),"Bill missing","OK"))</f>
        <v/>
      </c>
    </row>
    <row r="11" customFormat="false" ht="15" hidden="false" customHeight="false" outlineLevel="0" collapsed="false">
      <c r="A11" s="39" t="str">
        <f aca="false">IF(B11="","",ROW()-4)</f>
        <v/>
      </c>
      <c r="B11" s="40"/>
      <c r="C11" s="41"/>
      <c r="D11" s="41"/>
      <c r="E11" s="44"/>
      <c r="F11" s="42"/>
      <c r="G11" s="42"/>
      <c r="H11" s="46" t="str">
        <f aca="false">IF(B11="","",IF(AND(N(E11)&gt;'Claim Details'!$F$21,G11&lt;&gt;"Yes"),"Bill missing","OK"))</f>
        <v/>
      </c>
    </row>
    <row r="12" customFormat="false" ht="15" hidden="false" customHeight="false" outlineLevel="0" collapsed="false">
      <c r="A12" s="39" t="str">
        <f aca="false">IF(B12="","",ROW()-4)</f>
        <v/>
      </c>
      <c r="B12" s="40"/>
      <c r="C12" s="41"/>
      <c r="D12" s="41"/>
      <c r="E12" s="44"/>
      <c r="F12" s="42"/>
      <c r="G12" s="42"/>
      <c r="H12" s="46" t="str">
        <f aca="false">IF(B12="","",IF(AND(N(E12)&gt;'Claim Details'!$F$21,G12&lt;&gt;"Yes"),"Bill missing","OK"))</f>
        <v/>
      </c>
    </row>
    <row r="13" customFormat="false" ht="15" hidden="false" customHeight="false" outlineLevel="0" collapsed="false">
      <c r="A13" s="39" t="str">
        <f aca="false">IF(B13="","",ROW()-4)</f>
        <v/>
      </c>
      <c r="B13" s="40"/>
      <c r="C13" s="41"/>
      <c r="D13" s="41"/>
      <c r="E13" s="44"/>
      <c r="F13" s="42"/>
      <c r="G13" s="42"/>
      <c r="H13" s="46" t="str">
        <f aca="false">IF(B13="","",IF(AND(N(E13)&gt;'Claim Details'!$F$21,G13&lt;&gt;"Yes"),"Bill missing","OK"))</f>
        <v/>
      </c>
    </row>
    <row r="14" customFormat="false" ht="15" hidden="false" customHeight="false" outlineLevel="0" collapsed="false">
      <c r="A14" s="39" t="str">
        <f aca="false">IF(B14="","",ROW()-4)</f>
        <v/>
      </c>
      <c r="B14" s="40"/>
      <c r="C14" s="41"/>
      <c r="D14" s="41"/>
      <c r="E14" s="44"/>
      <c r="F14" s="42"/>
      <c r="G14" s="42"/>
      <c r="H14" s="46" t="str">
        <f aca="false">IF(B14="","",IF(AND(N(E14)&gt;'Claim Details'!$F$21,G14&lt;&gt;"Yes"),"Bill missing","OK"))</f>
        <v/>
      </c>
    </row>
    <row r="15" customFormat="false" ht="15" hidden="false" customHeight="false" outlineLevel="0" collapsed="false">
      <c r="A15" s="39" t="str">
        <f aca="false">IF(B15="","",ROW()-4)</f>
        <v/>
      </c>
      <c r="B15" s="40"/>
      <c r="C15" s="41"/>
      <c r="D15" s="41"/>
      <c r="E15" s="44"/>
      <c r="F15" s="42"/>
      <c r="G15" s="42"/>
      <c r="H15" s="46" t="str">
        <f aca="false">IF(B15="","",IF(AND(N(E15)&gt;'Claim Details'!$F$21,G15&lt;&gt;"Yes"),"Bill missing","OK"))</f>
        <v/>
      </c>
    </row>
    <row r="16" customFormat="false" ht="15" hidden="false" customHeight="false" outlineLevel="0" collapsed="false">
      <c r="A16" s="39" t="str">
        <f aca="false">IF(B16="","",ROW()-4)</f>
        <v/>
      </c>
      <c r="B16" s="40"/>
      <c r="C16" s="41"/>
      <c r="D16" s="41"/>
      <c r="E16" s="44"/>
      <c r="F16" s="42"/>
      <c r="G16" s="42"/>
      <c r="H16" s="46" t="str">
        <f aca="false">IF(B16="","",IF(AND(N(E16)&gt;'Claim Details'!$F$21,G16&lt;&gt;"Yes"),"Bill missing","OK"))</f>
        <v/>
      </c>
    </row>
    <row r="17" customFormat="false" ht="15" hidden="false" customHeight="false" outlineLevel="0" collapsed="false">
      <c r="A17" s="39" t="str">
        <f aca="false">IF(B17="","",ROW()-4)</f>
        <v/>
      </c>
      <c r="B17" s="40"/>
      <c r="C17" s="41"/>
      <c r="D17" s="41"/>
      <c r="E17" s="44"/>
      <c r="F17" s="42"/>
      <c r="G17" s="42"/>
      <c r="H17" s="46" t="str">
        <f aca="false">IF(B17="","",IF(AND(N(E17)&gt;'Claim Details'!$F$21,G17&lt;&gt;"Yes"),"Bill missing","OK"))</f>
        <v/>
      </c>
    </row>
    <row r="18" customFormat="false" ht="15" hidden="false" customHeight="false" outlineLevel="0" collapsed="false">
      <c r="A18" s="39" t="str">
        <f aca="false">IF(B18="","",ROW()-4)</f>
        <v/>
      </c>
      <c r="B18" s="40"/>
      <c r="C18" s="41"/>
      <c r="D18" s="41"/>
      <c r="E18" s="44"/>
      <c r="F18" s="42"/>
      <c r="G18" s="42"/>
      <c r="H18" s="46" t="str">
        <f aca="false">IF(B18="","",IF(AND(N(E18)&gt;'Claim Details'!$F$21,G18&lt;&gt;"Yes"),"Bill missing","OK"))</f>
        <v/>
      </c>
    </row>
    <row r="19" customFormat="false" ht="15" hidden="false" customHeight="false" outlineLevel="0" collapsed="false">
      <c r="A19" s="39" t="str">
        <f aca="false">IF(B19="","",ROW()-4)</f>
        <v/>
      </c>
      <c r="B19" s="40"/>
      <c r="C19" s="41"/>
      <c r="D19" s="41"/>
      <c r="E19" s="44"/>
      <c r="F19" s="42"/>
      <c r="G19" s="42"/>
      <c r="H19" s="46" t="str">
        <f aca="false">IF(B19="","",IF(AND(N(E19)&gt;'Claim Details'!$F$21,G19&lt;&gt;"Yes"),"Bill missing","OK"))</f>
        <v/>
      </c>
    </row>
    <row r="20" customFormat="false" ht="15" hidden="false" customHeight="false" outlineLevel="0" collapsed="false">
      <c r="A20" s="39" t="str">
        <f aca="false">IF(B20="","",ROW()-4)</f>
        <v/>
      </c>
      <c r="B20" s="40"/>
      <c r="C20" s="41"/>
      <c r="D20" s="41"/>
      <c r="E20" s="44"/>
      <c r="F20" s="42"/>
      <c r="G20" s="42"/>
      <c r="H20" s="46" t="str">
        <f aca="false">IF(B20="","",IF(AND(N(E20)&gt;'Claim Details'!$F$21,G20&lt;&gt;"Yes"),"Bill missing","OK"))</f>
        <v/>
      </c>
    </row>
    <row r="21" customFormat="false" ht="15" hidden="false" customHeight="false" outlineLevel="0" collapsed="false">
      <c r="A21" s="39" t="str">
        <f aca="false">IF(B21="","",ROW()-4)</f>
        <v/>
      </c>
      <c r="B21" s="40"/>
      <c r="C21" s="41"/>
      <c r="D21" s="41"/>
      <c r="E21" s="44"/>
      <c r="F21" s="42"/>
      <c r="G21" s="42"/>
      <c r="H21" s="46" t="str">
        <f aca="false">IF(B21="","",IF(AND(N(E21)&gt;'Claim Details'!$F$21,G21&lt;&gt;"Yes"),"Bill missing","OK"))</f>
        <v/>
      </c>
    </row>
    <row r="22" customFormat="false" ht="15" hidden="false" customHeight="false" outlineLevel="0" collapsed="false">
      <c r="A22" s="39" t="str">
        <f aca="false">IF(B22="","",ROW()-4)</f>
        <v/>
      </c>
      <c r="B22" s="40"/>
      <c r="C22" s="41"/>
      <c r="D22" s="41"/>
      <c r="E22" s="44"/>
      <c r="F22" s="42"/>
      <c r="G22" s="42"/>
      <c r="H22" s="46" t="str">
        <f aca="false">IF(B22="","",IF(AND(N(E22)&gt;'Claim Details'!$F$21,G22&lt;&gt;"Yes"),"Bill missing","OK"))</f>
        <v/>
      </c>
    </row>
    <row r="23" customFormat="false" ht="15" hidden="false" customHeight="false" outlineLevel="0" collapsed="false">
      <c r="A23" s="39" t="str">
        <f aca="false">IF(B23="","",ROW()-4)</f>
        <v/>
      </c>
      <c r="B23" s="40"/>
      <c r="C23" s="41"/>
      <c r="D23" s="41"/>
      <c r="E23" s="44"/>
      <c r="F23" s="42"/>
      <c r="G23" s="42"/>
      <c r="H23" s="46" t="str">
        <f aca="false">IF(B23="","",IF(AND(N(E23)&gt;'Claim Details'!$F$21,G23&lt;&gt;"Yes"),"Bill missing","OK"))</f>
        <v/>
      </c>
    </row>
    <row r="24" customFormat="false" ht="15" hidden="false" customHeight="false" outlineLevel="0" collapsed="false">
      <c r="A24" s="39" t="str">
        <f aca="false">IF(B24="","",ROW()-4)</f>
        <v/>
      </c>
      <c r="B24" s="40"/>
      <c r="C24" s="41"/>
      <c r="D24" s="41"/>
      <c r="E24" s="44"/>
      <c r="F24" s="42"/>
      <c r="G24" s="42"/>
      <c r="H24" s="46" t="str">
        <f aca="false">IF(B24="","",IF(AND(N(E24)&gt;'Claim Details'!$F$21,G24&lt;&gt;"Yes"),"Bill missing","OK"))</f>
        <v/>
      </c>
    </row>
    <row r="25" customFormat="false" ht="15" hidden="false" customHeight="false" outlineLevel="0" collapsed="false">
      <c r="A25" s="39" t="str">
        <f aca="false">IF(B25="","",ROW()-4)</f>
        <v/>
      </c>
      <c r="B25" s="40"/>
      <c r="C25" s="41"/>
      <c r="D25" s="41"/>
      <c r="E25" s="44"/>
      <c r="F25" s="42"/>
      <c r="G25" s="42"/>
      <c r="H25" s="46" t="str">
        <f aca="false">IF(B25="","",IF(AND(N(E25)&gt;'Claim Details'!$F$21,G25&lt;&gt;"Yes"),"Bill missing","OK"))</f>
        <v/>
      </c>
    </row>
    <row r="26" customFormat="false" ht="15" hidden="false" customHeight="false" outlineLevel="0" collapsed="false">
      <c r="A26" s="39" t="str">
        <f aca="false">IF(B26="","",ROW()-4)</f>
        <v/>
      </c>
      <c r="B26" s="40"/>
      <c r="C26" s="41"/>
      <c r="D26" s="41"/>
      <c r="E26" s="44"/>
      <c r="F26" s="42"/>
      <c r="G26" s="42"/>
      <c r="H26" s="46" t="str">
        <f aca="false">IF(B26="","",IF(AND(N(E26)&gt;'Claim Details'!$F$21,G26&lt;&gt;"Yes"),"Bill missing","OK"))</f>
        <v/>
      </c>
    </row>
    <row r="27" customFormat="false" ht="15" hidden="false" customHeight="false" outlineLevel="0" collapsed="false">
      <c r="A27" s="39" t="str">
        <f aca="false">IF(B27="","",ROW()-4)</f>
        <v/>
      </c>
      <c r="B27" s="40"/>
      <c r="C27" s="41"/>
      <c r="D27" s="41"/>
      <c r="E27" s="44"/>
      <c r="F27" s="42"/>
      <c r="G27" s="42"/>
      <c r="H27" s="46" t="str">
        <f aca="false">IF(B27="","",IF(AND(N(E27)&gt;'Claim Details'!$F$21,G27&lt;&gt;"Yes"),"Bill missing","OK"))</f>
        <v/>
      </c>
    </row>
    <row r="28" customFormat="false" ht="15" hidden="false" customHeight="false" outlineLevel="0" collapsed="false">
      <c r="A28" s="39" t="str">
        <f aca="false">IF(B28="","",ROW()-4)</f>
        <v/>
      </c>
      <c r="B28" s="40"/>
      <c r="C28" s="41"/>
      <c r="D28" s="41"/>
      <c r="E28" s="44"/>
      <c r="F28" s="42"/>
      <c r="G28" s="42"/>
      <c r="H28" s="46" t="str">
        <f aca="false">IF(B28="","",IF(AND(N(E28)&gt;'Claim Details'!$F$21,G28&lt;&gt;"Yes"),"Bill missing","OK"))</f>
        <v/>
      </c>
    </row>
    <row r="29" customFormat="false" ht="15" hidden="false" customHeight="false" outlineLevel="0" collapsed="false">
      <c r="A29" s="39" t="str">
        <f aca="false">IF(B29="","",ROW()-4)</f>
        <v/>
      </c>
      <c r="B29" s="40"/>
      <c r="C29" s="41"/>
      <c r="D29" s="41"/>
      <c r="E29" s="44"/>
      <c r="F29" s="42"/>
      <c r="G29" s="42"/>
      <c r="H29" s="46" t="str">
        <f aca="false">IF(B29="","",IF(AND(N(E29)&gt;'Claim Details'!$F$21,G29&lt;&gt;"Yes"),"Bill missing","OK"))</f>
        <v/>
      </c>
    </row>
    <row r="30" customFormat="false" ht="15" hidden="false" customHeight="false" outlineLevel="0" collapsed="false">
      <c r="A30" s="39" t="str">
        <f aca="false">IF(B30="","",ROW()-4)</f>
        <v/>
      </c>
      <c r="B30" s="40"/>
      <c r="C30" s="41"/>
      <c r="D30" s="41"/>
      <c r="E30" s="44"/>
      <c r="F30" s="42"/>
      <c r="G30" s="42"/>
      <c r="H30" s="46" t="str">
        <f aca="false">IF(B30="","",IF(AND(N(E30)&gt;'Claim Details'!$F$21,G30&lt;&gt;"Yes"),"Bill missing","OK"))</f>
        <v/>
      </c>
    </row>
    <row r="31" customFormat="false" ht="15" hidden="false" customHeight="false" outlineLevel="0" collapsed="false">
      <c r="A31" s="39" t="str">
        <f aca="false">IF(B31="","",ROW()-4)</f>
        <v/>
      </c>
      <c r="B31" s="40"/>
      <c r="C31" s="41"/>
      <c r="D31" s="41"/>
      <c r="E31" s="44"/>
      <c r="F31" s="42"/>
      <c r="G31" s="42"/>
      <c r="H31" s="46" t="str">
        <f aca="false">IF(B31="","",IF(AND(N(E31)&gt;'Claim Details'!$F$21,G31&lt;&gt;"Yes"),"Bill missing","OK"))</f>
        <v/>
      </c>
    </row>
    <row r="32" customFormat="false" ht="15" hidden="false" customHeight="false" outlineLevel="0" collapsed="false">
      <c r="A32" s="39" t="str">
        <f aca="false">IF(B32="","",ROW()-4)</f>
        <v/>
      </c>
      <c r="B32" s="40"/>
      <c r="C32" s="41"/>
      <c r="D32" s="41"/>
      <c r="E32" s="44"/>
      <c r="F32" s="42"/>
      <c r="G32" s="42"/>
      <c r="H32" s="46" t="str">
        <f aca="false">IF(B32="","",IF(AND(N(E32)&gt;'Claim Details'!$F$21,G32&lt;&gt;"Yes"),"Bill missing","OK"))</f>
        <v/>
      </c>
    </row>
    <row r="33" customFormat="false" ht="15" hidden="false" customHeight="false" outlineLevel="0" collapsed="false">
      <c r="A33" s="39" t="str">
        <f aca="false">IF(B33="","",ROW()-4)</f>
        <v/>
      </c>
      <c r="B33" s="40"/>
      <c r="C33" s="41"/>
      <c r="D33" s="41"/>
      <c r="E33" s="44"/>
      <c r="F33" s="42"/>
      <c r="G33" s="42"/>
      <c r="H33" s="46" t="str">
        <f aca="false">IF(B33="","",IF(AND(N(E33)&gt;'Claim Details'!$F$21,G33&lt;&gt;"Yes"),"Bill missing","OK"))</f>
        <v/>
      </c>
    </row>
    <row r="34" customFormat="false" ht="15" hidden="false" customHeight="false" outlineLevel="0" collapsed="false">
      <c r="A34" s="39" t="str">
        <f aca="false">IF(B34="","",ROW()-4)</f>
        <v/>
      </c>
      <c r="B34" s="40"/>
      <c r="C34" s="41"/>
      <c r="D34" s="41"/>
      <c r="E34" s="44"/>
      <c r="F34" s="42"/>
      <c r="G34" s="42"/>
      <c r="H34" s="46" t="str">
        <f aca="false">IF(B34="","",IF(AND(N(E34)&gt;'Claim Details'!$F$21,G34&lt;&gt;"Yes"),"Bill missing","OK"))</f>
        <v/>
      </c>
    </row>
    <row r="35" customFormat="false" ht="15" hidden="false" customHeight="false" outlineLevel="0" collapsed="false">
      <c r="D35" s="47" t="s">
        <v>109</v>
      </c>
      <c r="E35" s="48" t="n">
        <f aca="false">SUM(E5:E34)</f>
        <v>640</v>
      </c>
    </row>
  </sheetData>
  <mergeCells count="1">
    <mergeCell ref="A2:H2"/>
  </mergeCells>
  <conditionalFormatting sqref="H5:H34">
    <cfRule type="expression" priority="2" aboveAverage="0" equalAverage="0" bottom="0" percent="0" rank="0" text="" dxfId="0">
      <formula>H5="Bill missing"</formula>
    </cfRule>
    <cfRule type="expression" priority="3" aboveAverage="0" equalAverage="0" bottom="0" percent="0" rank="0" text="" dxfId="1">
      <formula>H5="OK"</formula>
    </cfRule>
  </conditionalFormatting>
  <dataValidations count="2">
    <dataValidation allowBlank="true" errorStyle="stop" operator="between" showDropDown="false" showErrorMessage="false" showInputMessage="false" sqref="C5:C34" type="list">
      <formula1>Lists!$D$2:$D$7</formula1>
      <formula2>0</formula2>
    </dataValidation>
    <dataValidation allowBlank="true" errorStyle="stop" operator="between" showDropDown="false" showErrorMessage="true" showInputMessage="false" sqref="G5:G34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7" min="5" style="0" width="14"/>
    <col collapsed="false" customWidth="true" hidden="false" outlineLevel="0" max="8" min="8" style="0" width="16"/>
    <col collapsed="false" customWidth="true" hidden="false" outlineLevel="0" max="9" min="9" style="0" width="1.51"/>
  </cols>
  <sheetData>
    <row r="1" customFormat="false" ht="15" hidden="false" customHeight="false" outlineLevel="0" collapsed="false">
      <c r="B1" s="53" t="s">
        <v>18</v>
      </c>
    </row>
    <row r="2" customFormat="false" ht="21.75" hidden="false" customHeight="true" outlineLevel="0" collapsed="false">
      <c r="B2" s="54" t="str">
        <f aca="false">'Claim Details'!$B$5</f>
        <v>Xplore Excel Industries</v>
      </c>
      <c r="C2" s="54"/>
      <c r="D2" s="54"/>
      <c r="E2" s="54"/>
      <c r="F2" s="54"/>
      <c r="G2" s="54"/>
      <c r="H2" s="54"/>
    </row>
    <row r="3" customFormat="false" ht="30" hidden="false" customHeight="true" outlineLevel="0" collapsed="false">
      <c r="B3" s="55" t="s">
        <v>133</v>
      </c>
      <c r="C3" s="55"/>
      <c r="D3" s="55"/>
      <c r="E3" s="55"/>
      <c r="F3" s="55"/>
      <c r="G3" s="55"/>
      <c r="H3" s="55"/>
    </row>
    <row r="5" customFormat="false" ht="15" hidden="false" customHeight="true" outlineLevel="0" collapsed="false">
      <c r="B5" s="56" t="s">
        <v>134</v>
      </c>
      <c r="C5" s="56"/>
      <c r="D5" s="57" t="str">
        <f aca="false">'Claim Details'!$B$6</f>
        <v>Harpreet Singh</v>
      </c>
      <c r="E5" s="57"/>
      <c r="F5" s="56" t="s">
        <v>54</v>
      </c>
      <c r="G5" s="57" t="str">
        <f aca="false">'Claim Details'!$B$7</f>
        <v>XE001</v>
      </c>
      <c r="H5" s="57"/>
    </row>
    <row r="6" customFormat="false" ht="15" hidden="false" customHeight="true" outlineLevel="0" collapsed="false">
      <c r="B6" s="56" t="s">
        <v>58</v>
      </c>
      <c r="C6" s="56"/>
      <c r="D6" s="57" t="str">
        <f aca="false">'Claim Details'!$B$8</f>
        <v>Accountant</v>
      </c>
      <c r="E6" s="57"/>
      <c r="F6" s="56" t="s">
        <v>62</v>
      </c>
      <c r="G6" s="57" t="str">
        <f aca="false">'Claim Details'!$B$9</f>
        <v>Accounts</v>
      </c>
      <c r="H6" s="57"/>
    </row>
    <row r="7" customFormat="false" ht="15" hidden="false" customHeight="true" outlineLevel="0" collapsed="false">
      <c r="B7" s="56" t="s">
        <v>64</v>
      </c>
      <c r="C7" s="56"/>
      <c r="D7" s="57" t="str">
        <f aca="false">'Claim Details'!$B$10</f>
        <v>Hoshiarpur</v>
      </c>
      <c r="E7" s="57"/>
      <c r="F7" s="56" t="s">
        <v>135</v>
      </c>
      <c r="G7" s="57" t="str">
        <f aca="false">'Claim Details'!$B$13</f>
        <v>ADM/TOUR/2026/118</v>
      </c>
      <c r="H7" s="57"/>
    </row>
    <row r="8" customFormat="false" ht="15" hidden="false" customHeight="true" outlineLevel="0" collapsed="false">
      <c r="B8" s="56" t="s">
        <v>136</v>
      </c>
      <c r="C8" s="56"/>
      <c r="D8" s="57" t="str">
        <f aca="false">TEXT('Claim Details'!$B$14,"dd-mmm-yyyy")&amp;" to "&amp;TEXT('Claim Details'!$B$15,"dd-mmm-yyyy")</f>
        <v>06-Oct-2026 to 08-Oct-2026</v>
      </c>
      <c r="E8" s="57"/>
      <c r="F8" s="56" t="s">
        <v>137</v>
      </c>
      <c r="G8" s="57" t="str">
        <f aca="false">'Claim Details'!$B$11</f>
        <v>XXXXXX4521 (SBI)</v>
      </c>
      <c r="H8" s="57"/>
    </row>
    <row r="9" customFormat="false" ht="15" hidden="false" customHeight="false" outlineLevel="0" collapsed="false">
      <c r="B9" s="58" t="str">
        <f aca="false">"Purpose: "&amp;'Claim Details'!$B$12</f>
        <v>Purpose: GST audit meeting at Chandigarh and vendor visit at Delhi</v>
      </c>
      <c r="C9" s="58"/>
      <c r="D9" s="58"/>
      <c r="E9" s="58"/>
      <c r="F9" s="58"/>
      <c r="G9" s="58"/>
      <c r="H9" s="58"/>
    </row>
    <row r="11" customFormat="false" ht="15" hidden="false" customHeight="true" outlineLevel="0" collapsed="false">
      <c r="B11" s="59" t="s">
        <v>138</v>
      </c>
      <c r="C11" s="59"/>
      <c r="D11" s="59"/>
      <c r="E11" s="59"/>
      <c r="F11" s="59"/>
      <c r="G11" s="59"/>
      <c r="H11" s="59"/>
    </row>
    <row r="12" customFormat="false" ht="15" hidden="false" customHeight="false" outlineLevel="0" collapsed="false">
      <c r="B12" s="60" t="s">
        <v>139</v>
      </c>
      <c r="C12" s="60" t="s">
        <v>140</v>
      </c>
      <c r="D12" s="60" t="s">
        <v>141</v>
      </c>
      <c r="E12" s="60" t="s">
        <v>142</v>
      </c>
      <c r="F12" s="60" t="s">
        <v>125</v>
      </c>
      <c r="G12" s="60" t="s">
        <v>143</v>
      </c>
      <c r="H12" s="60" t="s">
        <v>144</v>
      </c>
    </row>
    <row r="13" customFormat="false" ht="15" hidden="false" customHeight="false" outlineLevel="0" collapsed="false">
      <c r="B13" s="61" t="n">
        <f aca="false">IF(Journey!B5="","",1)</f>
        <v>1</v>
      </c>
      <c r="C13" s="62" t="str">
        <f aca="false">IF(Journey!B5="","",TEXT(Journey!B5,"dd-mmm")&amp;": "&amp;Journey!C5&amp;" → "&amp;Journey!D5)</f>
        <v>06-Oct: Hoshiarpur → Chandigarh</v>
      </c>
      <c r="D13" s="62" t="str">
        <f aca="false">IF(Journey!B5="","",Journey!E5&amp;IF(Journey!F5&lt;&gt;""," – "&amp;Journey!F5,""))</f>
        <v>Own Car – PB07 AB 1234</v>
      </c>
      <c r="E13" s="61" t="str">
        <f aca="false">IF(Journey!B5="","",IF(LEFT(Journey!E5,3)="Own",Journey!G5&amp;" km","Fare"))</f>
        <v>152 km</v>
      </c>
      <c r="F13" s="63" t="n">
        <f aca="false">IF(Journey!B5="","",Journey!I5)</f>
        <v>1824</v>
      </c>
      <c r="G13" s="61" t="str">
        <f aca="false">IF(Journey!B5="","",Journey!J5&amp;"")</f>
        <v>Toll receipts</v>
      </c>
      <c r="H13" s="61" t="str">
        <f aca="false">IF(Journey!B5="","",Journey!K5)</f>
        <v>Yes</v>
      </c>
    </row>
    <row r="14" customFormat="false" ht="15" hidden="false" customHeight="false" outlineLevel="0" collapsed="false">
      <c r="B14" s="61" t="n">
        <f aca="false">IF(Journey!B6="","",2)</f>
        <v>2</v>
      </c>
      <c r="C14" s="62" t="str">
        <f aca="false">IF(Journey!B6="","",TEXT(Journey!B6,"dd-mmm")&amp;": "&amp;Journey!C6&amp;" → "&amp;Journey!D6)</f>
        <v>07-Oct: Chandigarh → New Delhi</v>
      </c>
      <c r="D14" s="62" t="str">
        <f aca="false">IF(Journey!B6="","",Journey!E6&amp;IF(Journey!F6&lt;&gt;""," – "&amp;Journey!F6,""))</f>
        <v>Train – Shatabdi, CC</v>
      </c>
      <c r="E14" s="61" t="str">
        <f aca="false">IF(Journey!B6="","",IF(LEFT(Journey!E6,3)="Own",Journey!G6&amp;" km","Fare"))</f>
        <v>Fare</v>
      </c>
      <c r="F14" s="63" t="n">
        <f aca="false">IF(Journey!B6="","",Journey!I6)</f>
        <v>845</v>
      </c>
      <c r="G14" s="61" t="str">
        <f aca="false">IF(Journey!B6="","",Journey!J6&amp;"")</f>
        <v>PNR 2458913370</v>
      </c>
      <c r="H14" s="61" t="str">
        <f aca="false">IF(Journey!B6="","",Journey!K6)</f>
        <v>Yes</v>
      </c>
    </row>
    <row r="15" customFormat="false" ht="15" hidden="false" customHeight="false" outlineLevel="0" collapsed="false">
      <c r="B15" s="61" t="n">
        <f aca="false">IF(Journey!B7="","",3)</f>
        <v>3</v>
      </c>
      <c r="C15" s="62" t="str">
        <f aca="false">IF(Journey!B7="","",TEXT(Journey!B7,"dd-mmm")&amp;": "&amp;Journey!C7&amp;" → "&amp;Journey!D7)</f>
        <v>08-Oct: New Delhi → Hoshiarpur</v>
      </c>
      <c r="D15" s="62" t="str">
        <f aca="false">IF(Journey!B7="","",Journey!E7&amp;IF(Journey!F7&lt;&gt;""," – "&amp;Journey!F7,""))</f>
        <v>Bus – Volvo AC</v>
      </c>
      <c r="E15" s="61" t="str">
        <f aca="false">IF(Journey!B7="","",IF(LEFT(Journey!E7,3)="Own",Journey!G7&amp;" km","Fare"))</f>
        <v>Fare</v>
      </c>
      <c r="F15" s="63" t="n">
        <f aca="false">IF(Journey!B7="","",Journey!I7)</f>
        <v>1150</v>
      </c>
      <c r="G15" s="61" t="str">
        <f aca="false">IF(Journey!B7="","",Journey!J7&amp;"")</f>
        <v/>
      </c>
      <c r="H15" s="61" t="str">
        <f aca="false">IF(Journey!B7="","",Journey!K7)</f>
        <v>No</v>
      </c>
    </row>
    <row r="16" customFormat="false" ht="15" hidden="false" customHeight="false" outlineLevel="0" collapsed="false">
      <c r="B16" s="61" t="str">
        <f aca="false">IF(Journey!B8="","",4)</f>
        <v/>
      </c>
      <c r="C16" s="62" t="str">
        <f aca="false">IF(Journey!B8="","",TEXT(Journey!B8,"dd-mmm")&amp;": "&amp;Journey!C8&amp;" → "&amp;Journey!D8)</f>
        <v/>
      </c>
      <c r="D16" s="62" t="str">
        <f aca="false">IF(Journey!B8="","",Journey!E8&amp;IF(Journey!F8&lt;&gt;""," – "&amp;Journey!F8,""))</f>
        <v/>
      </c>
      <c r="E16" s="61" t="str">
        <f aca="false">IF(Journey!B8="","",IF(LEFT(Journey!E8,3)="Own",Journey!G8&amp;" km","Fare"))</f>
        <v/>
      </c>
      <c r="F16" s="63" t="str">
        <f aca="false">IF(Journey!B8="","",Journey!I8)</f>
        <v/>
      </c>
      <c r="G16" s="61" t="str">
        <f aca="false">IF(Journey!B8="","",Journey!J8&amp;"")</f>
        <v/>
      </c>
      <c r="H16" s="61" t="str">
        <f aca="false">IF(Journey!B8="","",Journey!K8)</f>
        <v/>
      </c>
    </row>
    <row r="17" customFormat="false" ht="15" hidden="false" customHeight="false" outlineLevel="0" collapsed="false">
      <c r="B17" s="61" t="str">
        <f aca="false">IF(Journey!B9="","",5)</f>
        <v/>
      </c>
      <c r="C17" s="62" t="str">
        <f aca="false">IF(Journey!B9="","",TEXT(Journey!B9,"dd-mmm")&amp;": "&amp;Journey!C9&amp;" → "&amp;Journey!D9)</f>
        <v/>
      </c>
      <c r="D17" s="62" t="str">
        <f aca="false">IF(Journey!B9="","",Journey!E9&amp;IF(Journey!F9&lt;&gt;""," – "&amp;Journey!F9,""))</f>
        <v/>
      </c>
      <c r="E17" s="61" t="str">
        <f aca="false">IF(Journey!B9="","",IF(LEFT(Journey!E9,3)="Own",Journey!G9&amp;" km","Fare"))</f>
        <v/>
      </c>
      <c r="F17" s="63" t="str">
        <f aca="false">IF(Journey!B9="","",Journey!I9)</f>
        <v/>
      </c>
      <c r="G17" s="61" t="str">
        <f aca="false">IF(Journey!B9="","",Journey!J9&amp;"")</f>
        <v/>
      </c>
      <c r="H17" s="61" t="str">
        <f aca="false">IF(Journey!B9="","",Journey!K9)</f>
        <v/>
      </c>
    </row>
    <row r="18" customFormat="false" ht="15" hidden="false" customHeight="false" outlineLevel="0" collapsed="false">
      <c r="B18" s="61" t="str">
        <f aca="false">IF(Journey!B10="","",6)</f>
        <v/>
      </c>
      <c r="C18" s="62" t="str">
        <f aca="false">IF(Journey!B10="","",TEXT(Journey!B10,"dd-mmm")&amp;": "&amp;Journey!C10&amp;" → "&amp;Journey!D10)</f>
        <v/>
      </c>
      <c r="D18" s="62" t="str">
        <f aca="false">IF(Journey!B10="","",Journey!E10&amp;IF(Journey!F10&lt;&gt;""," – "&amp;Journey!F10,""))</f>
        <v/>
      </c>
      <c r="E18" s="61" t="str">
        <f aca="false">IF(Journey!B10="","",IF(LEFT(Journey!E10,3)="Own",Journey!G10&amp;" km","Fare"))</f>
        <v/>
      </c>
      <c r="F18" s="63" t="str">
        <f aca="false">IF(Journey!B10="","",Journey!I10)</f>
        <v/>
      </c>
      <c r="G18" s="61" t="str">
        <f aca="false">IF(Journey!B10="","",Journey!J10&amp;"")</f>
        <v/>
      </c>
      <c r="H18" s="61" t="str">
        <f aca="false">IF(Journey!B10="","",Journey!K10)</f>
        <v/>
      </c>
    </row>
    <row r="19" customFormat="false" ht="15" hidden="false" customHeight="false" outlineLevel="0" collapsed="false">
      <c r="B19" s="61" t="str">
        <f aca="false">IF(Journey!B11="","",7)</f>
        <v/>
      </c>
      <c r="C19" s="62" t="str">
        <f aca="false">IF(Journey!B11="","",TEXT(Journey!B11,"dd-mmm")&amp;": "&amp;Journey!C11&amp;" → "&amp;Journey!D11)</f>
        <v/>
      </c>
      <c r="D19" s="62" t="str">
        <f aca="false">IF(Journey!B11="","",Journey!E11&amp;IF(Journey!F11&lt;&gt;""," – "&amp;Journey!F11,""))</f>
        <v/>
      </c>
      <c r="E19" s="61" t="str">
        <f aca="false">IF(Journey!B11="","",IF(LEFT(Journey!E11,3)="Own",Journey!G11&amp;" km","Fare"))</f>
        <v/>
      </c>
      <c r="F19" s="63" t="str">
        <f aca="false">IF(Journey!B11="","",Journey!I11)</f>
        <v/>
      </c>
      <c r="G19" s="61" t="str">
        <f aca="false">IF(Journey!B11="","",Journey!J11&amp;"")</f>
        <v/>
      </c>
      <c r="H19" s="61" t="str">
        <f aca="false">IF(Journey!B11="","",Journey!K11)</f>
        <v/>
      </c>
    </row>
    <row r="20" customFormat="false" ht="15" hidden="false" customHeight="false" outlineLevel="0" collapsed="false">
      <c r="B20" s="61" t="str">
        <f aca="false">IF(Journey!B12="","",8)</f>
        <v/>
      </c>
      <c r="C20" s="62" t="str">
        <f aca="false">IF(Journey!B12="","",TEXT(Journey!B12,"dd-mmm")&amp;": "&amp;Journey!C12&amp;" → "&amp;Journey!D12)</f>
        <v/>
      </c>
      <c r="D20" s="62" t="str">
        <f aca="false">IF(Journey!B12="","",Journey!E12&amp;IF(Journey!F12&lt;&gt;""," – "&amp;Journey!F12,""))</f>
        <v/>
      </c>
      <c r="E20" s="61" t="str">
        <f aca="false">IF(Journey!B12="","",IF(LEFT(Journey!E12,3)="Own",Journey!G12&amp;" km","Fare"))</f>
        <v/>
      </c>
      <c r="F20" s="63" t="str">
        <f aca="false">IF(Journey!B12="","",Journey!I12)</f>
        <v/>
      </c>
      <c r="G20" s="61" t="str">
        <f aca="false">IF(Journey!B12="","",Journey!J12&amp;"")</f>
        <v/>
      </c>
      <c r="H20" s="61" t="str">
        <f aca="false">IF(Journey!B12="","",Journey!K12)</f>
        <v/>
      </c>
    </row>
    <row r="21" customFormat="false" ht="15" hidden="false" customHeight="false" outlineLevel="0" collapsed="false">
      <c r="B21" s="64" t="str">
        <f aca="false">IF(COUNT(Journey!B13:B29)&gt;0,"+ "&amp;COUNT(Journey!B13:B29)&amp;" more journey rows on the Journey sheet (included in totals)","")</f>
        <v/>
      </c>
      <c r="C21" s="64"/>
      <c r="D21" s="64"/>
      <c r="E21" s="64"/>
      <c r="F21" s="64"/>
      <c r="G21" s="64"/>
      <c r="H21" s="64"/>
    </row>
    <row r="23" customFormat="false" ht="15" hidden="false" customHeight="true" outlineLevel="0" collapsed="false">
      <c r="B23" s="59" t="s">
        <v>145</v>
      </c>
      <c r="C23" s="59"/>
      <c r="D23" s="59"/>
      <c r="E23" s="59"/>
      <c r="F23" s="59"/>
      <c r="G23" s="59"/>
      <c r="H23" s="59"/>
    </row>
    <row r="24" customFormat="false" ht="15" hidden="false" customHeight="true" outlineLevel="0" collapsed="false">
      <c r="B24" s="56" t="s">
        <v>146</v>
      </c>
      <c r="C24" s="56"/>
      <c r="D24" s="56"/>
      <c r="E24" s="56"/>
      <c r="F24" s="56"/>
      <c r="G24" s="65" t="n">
        <f aca="false">Journey!I30</f>
        <v>3819</v>
      </c>
      <c r="H24" s="65"/>
    </row>
    <row r="25" customFormat="false" ht="15" hidden="false" customHeight="true" outlineLevel="0" collapsed="false">
      <c r="B25" s="56" t="s">
        <v>147</v>
      </c>
      <c r="C25" s="56"/>
      <c r="D25" s="56"/>
      <c r="E25" s="56"/>
      <c r="F25" s="56"/>
      <c r="G25" s="65" t="n">
        <f aca="false">'DA &amp; Hotel'!H36</f>
        <v>2670</v>
      </c>
      <c r="H25" s="65"/>
    </row>
    <row r="26" customFormat="false" ht="15" hidden="false" customHeight="true" outlineLevel="0" collapsed="false">
      <c r="B26" s="56" t="s">
        <v>148</v>
      </c>
      <c r="C26" s="56"/>
      <c r="D26" s="56"/>
      <c r="E26" s="56"/>
      <c r="F26" s="56"/>
      <c r="G26" s="65" t="n">
        <f aca="false">'DA &amp; Hotel'!K36</f>
        <v>7800</v>
      </c>
      <c r="H26" s="65"/>
    </row>
    <row r="27" customFormat="false" ht="15" hidden="false" customHeight="true" outlineLevel="0" collapsed="false">
      <c r="B27" s="56" t="s">
        <v>149</v>
      </c>
      <c r="C27" s="56"/>
      <c r="D27" s="56"/>
      <c r="E27" s="56"/>
      <c r="F27" s="56"/>
      <c r="G27" s="65" t="n">
        <f aca="false">'Other Expenses'!E35</f>
        <v>640</v>
      </c>
      <c r="H27" s="65"/>
    </row>
    <row r="28" customFormat="false" ht="15" hidden="false" customHeight="true" outlineLevel="0" collapsed="false">
      <c r="B28" s="66" t="s">
        <v>150</v>
      </c>
      <c r="C28" s="66"/>
      <c r="D28" s="66"/>
      <c r="E28" s="66"/>
      <c r="F28" s="66"/>
      <c r="G28" s="67" t="n">
        <f aca="false">SUM(G24:G27)</f>
        <v>14929</v>
      </c>
      <c r="H28" s="67"/>
    </row>
    <row r="29" customFormat="false" ht="15" hidden="false" customHeight="true" outlineLevel="0" collapsed="false">
      <c r="B29" s="56" t="s">
        <v>151</v>
      </c>
      <c r="C29" s="56"/>
      <c r="D29" s="56"/>
      <c r="E29" s="56"/>
      <c r="F29" s="56"/>
      <c r="G29" s="68" t="n">
        <f aca="false">-'Claim Details'!$B$16</f>
        <v>-8000</v>
      </c>
      <c r="H29" s="68"/>
    </row>
    <row r="30" customFormat="false" ht="15" hidden="false" customHeight="true" outlineLevel="0" collapsed="false">
      <c r="B30" s="69" t="s">
        <v>152</v>
      </c>
      <c r="C30" s="69"/>
      <c r="D30" s="69"/>
      <c r="E30" s="69"/>
      <c r="F30" s="69"/>
      <c r="G30" s="70" t="n">
        <f aca="false">G28+G29</f>
        <v>6929</v>
      </c>
      <c r="H30" s="70"/>
    </row>
    <row r="31" customFormat="false" ht="15" hidden="false" customHeight="false" outlineLevel="0" collapsed="false">
      <c r="B31" s="71" t="str">
        <f aca="false">IF(G30&lt;0,"Refundable by employee: ","Payable to employee: ")&amp;IF(INT(ABS(G30))&lt;=0,"Rupees Zero Only","Rupees "&amp;TRIM(IF(INT(INT(ABS(G30))/10000000)&gt;0,VLOOKUP(INT(INT(ABS(G30))/10000000),Lists!$J$2:$K$101,2,FALSE())&amp;" Crore ","")&amp;IF(INT(MOD(INT(ABS(G30)),10000000)/100000)&gt;0,VLOOKUP(INT(MOD(INT(ABS(G30)),10000000)/100000),Lists!$J$2:$K$101,2,FALSE())&amp;" Lakh ","")&amp;IF(INT(MOD(INT(ABS(G30)),100000)/1000)&gt;0,VLOOKUP(INT(MOD(INT(ABS(G30)),100000)/1000),Lists!$J$2:$K$101,2,FALSE())&amp;" Thousand ","")&amp;IF(INT(MOD(INT(ABS(G30)),1000)/100)&gt;0,VLOOKUP(INT(MOD(INT(ABS(G30)),1000)/100),Lists!$J$2:$K$101,2,FALSE())&amp;" Hundred ","")&amp;IF(MOD(INT(ABS(G30)),100)&gt;0,IF(INT(ABS(G30))&gt;99,"and ","")&amp;VLOOKUP(MOD(INT(ABS(G30)),100),Lists!$J$2:$K$101,2,FALSE()),""))&amp;" Only")</f>
        <v>Payable to employee: Rupees Six Thousand Nine Hundred and Twenty-Nine Only</v>
      </c>
      <c r="C31" s="71"/>
      <c r="D31" s="71"/>
      <c r="E31" s="71"/>
      <c r="F31" s="71"/>
      <c r="G31" s="71"/>
      <c r="H31" s="71"/>
    </row>
    <row r="32" customFormat="false" ht="15" hidden="false" customHeight="false" outlineLevel="0" collapsed="false">
      <c r="B32" s="72" t="str">
        <f aca="false">IF('DA &amp; Hotel'!L36&gt;0,"Note: hotel bills exceed the entitled limit by "&amp;TEXT('DA &amp; Hotel'!L36,"₹#,##0")&amp;" – not claimed.","")</f>
        <v>Note: hotel bills exceed the entitled limit by ₹600 – not claimed.</v>
      </c>
      <c r="C32" s="72"/>
      <c r="D32" s="72"/>
      <c r="E32" s="72"/>
      <c r="F32" s="72"/>
      <c r="G32" s="72"/>
      <c r="H32" s="72"/>
    </row>
    <row r="34" customFormat="false" ht="15" hidden="false" customHeight="true" outlineLevel="0" collapsed="false">
      <c r="B34" s="73" t="s">
        <v>153</v>
      </c>
      <c r="C34" s="73"/>
      <c r="D34" s="73"/>
      <c r="E34" s="73"/>
      <c r="F34" s="73"/>
      <c r="G34" s="73"/>
      <c r="H34" s="73"/>
    </row>
    <row r="35" customFormat="false" ht="15" hidden="false" customHeight="false" outlineLevel="0" collapsed="false">
      <c r="B35" s="73"/>
      <c r="C35" s="73"/>
      <c r="D35" s="73"/>
      <c r="E35" s="73"/>
      <c r="F35" s="73"/>
      <c r="G35" s="73"/>
      <c r="H35" s="73"/>
    </row>
    <row r="36" customFormat="false" ht="15" hidden="false" customHeight="false" outlineLevel="0" collapsed="false">
      <c r="B36" s="73"/>
      <c r="C36" s="73"/>
      <c r="D36" s="73"/>
      <c r="E36" s="73"/>
      <c r="F36" s="73"/>
      <c r="G36" s="73"/>
      <c r="H36" s="73"/>
    </row>
    <row r="39" customFormat="false" ht="15" hidden="false" customHeight="false" outlineLevel="0" collapsed="false">
      <c r="B39" s="74"/>
      <c r="C39" s="74"/>
      <c r="D39" s="74"/>
      <c r="E39" s="74"/>
      <c r="G39" s="74"/>
      <c r="H39" s="74"/>
    </row>
    <row r="40" customFormat="false" ht="15" hidden="false" customHeight="true" outlineLevel="0" collapsed="false">
      <c r="B40" s="75" t="s">
        <v>154</v>
      </c>
      <c r="C40" s="75"/>
      <c r="D40" s="75" t="s">
        <v>155</v>
      </c>
      <c r="E40" s="75"/>
      <c r="G40" s="75" t="s">
        <v>156</v>
      </c>
      <c r="H40" s="75"/>
    </row>
    <row r="41" customFormat="false" ht="15" hidden="false" customHeight="false" outlineLevel="0" collapsed="false">
      <c r="B41" s="76" t="str">
        <f aca="true">"Date: "&amp;TEXT(TODAY(),"dd-mmm-yyyy")</f>
        <v>Date: 30-Sep-2026</v>
      </c>
      <c r="C41" s="76"/>
    </row>
    <row r="43" customFormat="false" ht="15" hidden="false" customHeight="true" outlineLevel="0" collapsed="false">
      <c r="B43" s="77" t="s">
        <v>157</v>
      </c>
      <c r="C43" s="77"/>
      <c r="D43" s="77"/>
      <c r="E43" s="77"/>
      <c r="F43" s="77"/>
      <c r="G43" s="77"/>
      <c r="H43" s="77"/>
    </row>
  </sheetData>
  <mergeCells count="40">
    <mergeCell ref="B2:H2"/>
    <mergeCell ref="B3:H3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H9"/>
    <mergeCell ref="B11:H11"/>
    <mergeCell ref="B21:H21"/>
    <mergeCell ref="B23:H23"/>
    <mergeCell ref="B24:F24"/>
    <mergeCell ref="G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H31"/>
    <mergeCell ref="B32:H32"/>
    <mergeCell ref="B34:H36"/>
    <mergeCell ref="B40:C40"/>
    <mergeCell ref="D40:E40"/>
    <mergeCell ref="G40:H40"/>
    <mergeCell ref="B41:C41"/>
    <mergeCell ref="B43:H43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103</v>
      </c>
      <c r="B2" s="0" t="s">
        <v>52</v>
      </c>
      <c r="C2" s="0" t="s">
        <v>101</v>
      </c>
      <c r="D2" s="0" t="s">
        <v>130</v>
      </c>
      <c r="J2" s="0" t="n">
        <v>0</v>
      </c>
      <c r="K2" s="0" t="s">
        <v>158</v>
      </c>
    </row>
    <row r="3" customFormat="false" ht="15" hidden="false" customHeight="false" outlineLevel="0" collapsed="false">
      <c r="A3" s="0" t="s">
        <v>106</v>
      </c>
      <c r="B3" s="0" t="s">
        <v>56</v>
      </c>
      <c r="C3" s="0" t="s">
        <v>108</v>
      </c>
      <c r="D3" s="0" t="s">
        <v>127</v>
      </c>
      <c r="J3" s="0" t="n">
        <v>1</v>
      </c>
      <c r="K3" s="0" t="s">
        <v>159</v>
      </c>
    </row>
    <row r="4" customFormat="false" ht="15" hidden="false" customHeight="false" outlineLevel="0" collapsed="false">
      <c r="A4" s="0" t="s">
        <v>160</v>
      </c>
      <c r="B4" s="0" t="s">
        <v>60</v>
      </c>
      <c r="D4" s="0" t="s">
        <v>161</v>
      </c>
      <c r="J4" s="0" t="n">
        <v>2</v>
      </c>
      <c r="K4" s="0" t="s">
        <v>162</v>
      </c>
    </row>
    <row r="5" customFormat="false" ht="15" hidden="false" customHeight="false" outlineLevel="0" collapsed="false">
      <c r="A5" s="0" t="s">
        <v>163</v>
      </c>
      <c r="D5" s="0" t="s">
        <v>164</v>
      </c>
      <c r="J5" s="0" t="n">
        <v>3</v>
      </c>
      <c r="K5" s="0" t="s">
        <v>165</v>
      </c>
    </row>
    <row r="6" customFormat="false" ht="15" hidden="false" customHeight="false" outlineLevel="0" collapsed="false">
      <c r="A6" s="0" t="s">
        <v>166</v>
      </c>
      <c r="D6" s="0" t="s">
        <v>167</v>
      </c>
      <c r="J6" s="0" t="n">
        <v>4</v>
      </c>
      <c r="K6" s="0" t="s">
        <v>168</v>
      </c>
    </row>
    <row r="7" customFormat="false" ht="15" hidden="false" customHeight="false" outlineLevel="0" collapsed="false">
      <c r="A7" s="0" t="s">
        <v>169</v>
      </c>
      <c r="D7" s="0" t="s">
        <v>170</v>
      </c>
      <c r="J7" s="0" t="n">
        <v>5</v>
      </c>
      <c r="K7" s="0" t="s">
        <v>171</v>
      </c>
    </row>
    <row r="8" customFormat="false" ht="15" hidden="false" customHeight="false" outlineLevel="0" collapsed="false">
      <c r="A8" s="0" t="s">
        <v>80</v>
      </c>
      <c r="J8" s="0" t="n">
        <v>6</v>
      </c>
      <c r="K8" s="0" t="s">
        <v>172</v>
      </c>
    </row>
    <row r="9" customFormat="false" ht="15" hidden="false" customHeight="false" outlineLevel="0" collapsed="false">
      <c r="A9" s="0" t="s">
        <v>81</v>
      </c>
      <c r="J9" s="0" t="n">
        <v>7</v>
      </c>
      <c r="K9" s="0" t="s">
        <v>173</v>
      </c>
    </row>
    <row r="10" customFormat="false" ht="15" hidden="false" customHeight="false" outlineLevel="0" collapsed="false">
      <c r="A10" s="0" t="s">
        <v>174</v>
      </c>
      <c r="J10" s="0" t="n">
        <v>8</v>
      </c>
      <c r="K10" s="0" t="s">
        <v>175</v>
      </c>
    </row>
    <row r="11" customFormat="false" ht="15" hidden="false" customHeight="false" outlineLevel="0" collapsed="false">
      <c r="J11" s="0" t="n">
        <v>9</v>
      </c>
      <c r="K11" s="0" t="s">
        <v>176</v>
      </c>
    </row>
    <row r="12" customFormat="false" ht="15" hidden="false" customHeight="false" outlineLevel="0" collapsed="false">
      <c r="J12" s="0" t="n">
        <v>10</v>
      </c>
      <c r="K12" s="0" t="s">
        <v>177</v>
      </c>
    </row>
    <row r="13" customFormat="false" ht="15" hidden="false" customHeight="false" outlineLevel="0" collapsed="false">
      <c r="J13" s="0" t="n">
        <v>11</v>
      </c>
      <c r="K13" s="0" t="s">
        <v>178</v>
      </c>
    </row>
    <row r="14" customFormat="false" ht="15" hidden="false" customHeight="false" outlineLevel="0" collapsed="false">
      <c r="J14" s="0" t="n">
        <v>12</v>
      </c>
      <c r="K14" s="0" t="s">
        <v>179</v>
      </c>
    </row>
    <row r="15" customFormat="false" ht="15" hidden="false" customHeight="false" outlineLevel="0" collapsed="false">
      <c r="J15" s="0" t="n">
        <v>13</v>
      </c>
      <c r="K15" s="0" t="s">
        <v>180</v>
      </c>
    </row>
    <row r="16" customFormat="false" ht="15" hidden="false" customHeight="false" outlineLevel="0" collapsed="false">
      <c r="J16" s="0" t="n">
        <v>14</v>
      </c>
      <c r="K16" s="0" t="s">
        <v>181</v>
      </c>
    </row>
    <row r="17" customFormat="false" ht="15" hidden="false" customHeight="false" outlineLevel="0" collapsed="false">
      <c r="J17" s="0" t="n">
        <v>15</v>
      </c>
      <c r="K17" s="0" t="s">
        <v>182</v>
      </c>
    </row>
    <row r="18" customFormat="false" ht="15" hidden="false" customHeight="false" outlineLevel="0" collapsed="false">
      <c r="J18" s="0" t="n">
        <v>16</v>
      </c>
      <c r="K18" s="0" t="s">
        <v>183</v>
      </c>
    </row>
    <row r="19" customFormat="false" ht="15" hidden="false" customHeight="false" outlineLevel="0" collapsed="false">
      <c r="J19" s="0" t="n">
        <v>17</v>
      </c>
      <c r="K19" s="0" t="s">
        <v>184</v>
      </c>
    </row>
    <row r="20" customFormat="false" ht="15" hidden="false" customHeight="false" outlineLevel="0" collapsed="false">
      <c r="J20" s="0" t="n">
        <v>18</v>
      </c>
      <c r="K20" s="0" t="s">
        <v>185</v>
      </c>
    </row>
    <row r="21" customFormat="false" ht="15" hidden="false" customHeight="false" outlineLevel="0" collapsed="false">
      <c r="J21" s="0" t="n">
        <v>19</v>
      </c>
      <c r="K21" s="0" t="s">
        <v>186</v>
      </c>
    </row>
    <row r="22" customFormat="false" ht="15" hidden="false" customHeight="false" outlineLevel="0" collapsed="false">
      <c r="J22" s="0" t="n">
        <v>20</v>
      </c>
      <c r="K22" s="0" t="s">
        <v>187</v>
      </c>
    </row>
    <row r="23" customFormat="false" ht="15" hidden="false" customHeight="false" outlineLevel="0" collapsed="false">
      <c r="J23" s="0" t="n">
        <v>21</v>
      </c>
      <c r="K23" s="0" t="s">
        <v>188</v>
      </c>
    </row>
    <row r="24" customFormat="false" ht="15" hidden="false" customHeight="false" outlineLevel="0" collapsed="false">
      <c r="J24" s="0" t="n">
        <v>22</v>
      </c>
      <c r="K24" s="0" t="s">
        <v>189</v>
      </c>
    </row>
    <row r="25" customFormat="false" ht="15" hidden="false" customHeight="false" outlineLevel="0" collapsed="false">
      <c r="J25" s="0" t="n">
        <v>23</v>
      </c>
      <c r="K25" s="0" t="s">
        <v>190</v>
      </c>
    </row>
    <row r="26" customFormat="false" ht="15" hidden="false" customHeight="false" outlineLevel="0" collapsed="false">
      <c r="J26" s="0" t="n">
        <v>24</v>
      </c>
      <c r="K26" s="0" t="s">
        <v>191</v>
      </c>
    </row>
    <row r="27" customFormat="false" ht="15" hidden="false" customHeight="false" outlineLevel="0" collapsed="false">
      <c r="J27" s="0" t="n">
        <v>25</v>
      </c>
      <c r="K27" s="0" t="s">
        <v>192</v>
      </c>
    </row>
    <row r="28" customFormat="false" ht="15" hidden="false" customHeight="false" outlineLevel="0" collapsed="false">
      <c r="J28" s="0" t="n">
        <v>26</v>
      </c>
      <c r="K28" s="0" t="s">
        <v>193</v>
      </c>
    </row>
    <row r="29" customFormat="false" ht="15" hidden="false" customHeight="false" outlineLevel="0" collapsed="false">
      <c r="J29" s="0" t="n">
        <v>27</v>
      </c>
      <c r="K29" s="0" t="s">
        <v>194</v>
      </c>
    </row>
    <row r="30" customFormat="false" ht="15" hidden="false" customHeight="false" outlineLevel="0" collapsed="false">
      <c r="J30" s="0" t="n">
        <v>28</v>
      </c>
      <c r="K30" s="0" t="s">
        <v>195</v>
      </c>
    </row>
    <row r="31" customFormat="false" ht="15" hidden="false" customHeight="false" outlineLevel="0" collapsed="false">
      <c r="J31" s="0" t="n">
        <v>29</v>
      </c>
      <c r="K31" s="0" t="s">
        <v>196</v>
      </c>
    </row>
    <row r="32" customFormat="false" ht="15" hidden="false" customHeight="false" outlineLevel="0" collapsed="false">
      <c r="J32" s="0" t="n">
        <v>30</v>
      </c>
      <c r="K32" s="0" t="s">
        <v>197</v>
      </c>
    </row>
    <row r="33" customFormat="false" ht="15" hidden="false" customHeight="false" outlineLevel="0" collapsed="false">
      <c r="J33" s="0" t="n">
        <v>31</v>
      </c>
      <c r="K33" s="0" t="s">
        <v>198</v>
      </c>
    </row>
    <row r="34" customFormat="false" ht="15" hidden="false" customHeight="false" outlineLevel="0" collapsed="false">
      <c r="J34" s="0" t="n">
        <v>32</v>
      </c>
      <c r="K34" s="0" t="s">
        <v>199</v>
      </c>
    </row>
    <row r="35" customFormat="false" ht="15" hidden="false" customHeight="false" outlineLevel="0" collapsed="false">
      <c r="J35" s="0" t="n">
        <v>33</v>
      </c>
      <c r="K35" s="0" t="s">
        <v>200</v>
      </c>
    </row>
    <row r="36" customFormat="false" ht="15" hidden="false" customHeight="false" outlineLevel="0" collapsed="false">
      <c r="J36" s="0" t="n">
        <v>34</v>
      </c>
      <c r="K36" s="0" t="s">
        <v>201</v>
      </c>
    </row>
    <row r="37" customFormat="false" ht="15" hidden="false" customHeight="false" outlineLevel="0" collapsed="false">
      <c r="J37" s="0" t="n">
        <v>35</v>
      </c>
      <c r="K37" s="0" t="s">
        <v>202</v>
      </c>
    </row>
    <row r="38" customFormat="false" ht="15" hidden="false" customHeight="false" outlineLevel="0" collapsed="false">
      <c r="J38" s="0" t="n">
        <v>36</v>
      </c>
      <c r="K38" s="0" t="s">
        <v>203</v>
      </c>
    </row>
    <row r="39" customFormat="false" ht="15" hidden="false" customHeight="false" outlineLevel="0" collapsed="false">
      <c r="J39" s="0" t="n">
        <v>37</v>
      </c>
      <c r="K39" s="0" t="s">
        <v>204</v>
      </c>
    </row>
    <row r="40" customFormat="false" ht="15" hidden="false" customHeight="false" outlineLevel="0" collapsed="false">
      <c r="J40" s="0" t="n">
        <v>38</v>
      </c>
      <c r="K40" s="0" t="s">
        <v>205</v>
      </c>
    </row>
    <row r="41" customFormat="false" ht="15" hidden="false" customHeight="false" outlineLevel="0" collapsed="false">
      <c r="J41" s="0" t="n">
        <v>39</v>
      </c>
      <c r="K41" s="0" t="s">
        <v>206</v>
      </c>
    </row>
    <row r="42" customFormat="false" ht="15" hidden="false" customHeight="false" outlineLevel="0" collapsed="false">
      <c r="J42" s="0" t="n">
        <v>40</v>
      </c>
      <c r="K42" s="0" t="s">
        <v>207</v>
      </c>
    </row>
    <row r="43" customFormat="false" ht="15" hidden="false" customHeight="false" outlineLevel="0" collapsed="false">
      <c r="J43" s="0" t="n">
        <v>41</v>
      </c>
      <c r="K43" s="0" t="s">
        <v>208</v>
      </c>
    </row>
    <row r="44" customFormat="false" ht="15" hidden="false" customHeight="false" outlineLevel="0" collapsed="false">
      <c r="J44" s="0" t="n">
        <v>42</v>
      </c>
      <c r="K44" s="0" t="s">
        <v>209</v>
      </c>
    </row>
    <row r="45" customFormat="false" ht="15" hidden="false" customHeight="false" outlineLevel="0" collapsed="false">
      <c r="J45" s="0" t="n">
        <v>43</v>
      </c>
      <c r="K45" s="0" t="s">
        <v>210</v>
      </c>
    </row>
    <row r="46" customFormat="false" ht="15" hidden="false" customHeight="false" outlineLevel="0" collapsed="false">
      <c r="J46" s="0" t="n">
        <v>44</v>
      </c>
      <c r="K46" s="0" t="s">
        <v>211</v>
      </c>
    </row>
    <row r="47" customFormat="false" ht="15" hidden="false" customHeight="false" outlineLevel="0" collapsed="false">
      <c r="J47" s="0" t="n">
        <v>45</v>
      </c>
      <c r="K47" s="0" t="s">
        <v>212</v>
      </c>
    </row>
    <row r="48" customFormat="false" ht="15" hidden="false" customHeight="false" outlineLevel="0" collapsed="false">
      <c r="J48" s="0" t="n">
        <v>46</v>
      </c>
      <c r="K48" s="0" t="s">
        <v>213</v>
      </c>
    </row>
    <row r="49" customFormat="false" ht="15" hidden="false" customHeight="false" outlineLevel="0" collapsed="false">
      <c r="J49" s="0" t="n">
        <v>47</v>
      </c>
      <c r="K49" s="0" t="s">
        <v>214</v>
      </c>
    </row>
    <row r="50" customFormat="false" ht="15" hidden="false" customHeight="false" outlineLevel="0" collapsed="false">
      <c r="J50" s="0" t="n">
        <v>48</v>
      </c>
      <c r="K50" s="0" t="s">
        <v>215</v>
      </c>
    </row>
    <row r="51" customFormat="false" ht="15" hidden="false" customHeight="false" outlineLevel="0" collapsed="false">
      <c r="J51" s="0" t="n">
        <v>49</v>
      </c>
      <c r="K51" s="0" t="s">
        <v>216</v>
      </c>
    </row>
    <row r="52" customFormat="false" ht="15" hidden="false" customHeight="false" outlineLevel="0" collapsed="false">
      <c r="J52" s="0" t="n">
        <v>50</v>
      </c>
      <c r="K52" s="0" t="s">
        <v>217</v>
      </c>
    </row>
    <row r="53" customFormat="false" ht="15" hidden="false" customHeight="false" outlineLevel="0" collapsed="false">
      <c r="J53" s="0" t="n">
        <v>51</v>
      </c>
      <c r="K53" s="0" t="s">
        <v>218</v>
      </c>
    </row>
    <row r="54" customFormat="false" ht="15" hidden="false" customHeight="false" outlineLevel="0" collapsed="false">
      <c r="J54" s="0" t="n">
        <v>52</v>
      </c>
      <c r="K54" s="0" t="s">
        <v>219</v>
      </c>
    </row>
    <row r="55" customFormat="false" ht="15" hidden="false" customHeight="false" outlineLevel="0" collapsed="false">
      <c r="J55" s="0" t="n">
        <v>53</v>
      </c>
      <c r="K55" s="0" t="s">
        <v>220</v>
      </c>
    </row>
    <row r="56" customFormat="false" ht="15" hidden="false" customHeight="false" outlineLevel="0" collapsed="false">
      <c r="J56" s="0" t="n">
        <v>54</v>
      </c>
      <c r="K56" s="0" t="s">
        <v>221</v>
      </c>
    </row>
    <row r="57" customFormat="false" ht="15" hidden="false" customHeight="false" outlineLevel="0" collapsed="false">
      <c r="J57" s="0" t="n">
        <v>55</v>
      </c>
      <c r="K57" s="0" t="s">
        <v>222</v>
      </c>
    </row>
    <row r="58" customFormat="false" ht="15" hidden="false" customHeight="false" outlineLevel="0" collapsed="false">
      <c r="J58" s="0" t="n">
        <v>56</v>
      </c>
      <c r="K58" s="0" t="s">
        <v>223</v>
      </c>
    </row>
    <row r="59" customFormat="false" ht="15" hidden="false" customHeight="false" outlineLevel="0" collapsed="false">
      <c r="J59" s="0" t="n">
        <v>57</v>
      </c>
      <c r="K59" s="0" t="s">
        <v>224</v>
      </c>
    </row>
    <row r="60" customFormat="false" ht="15" hidden="false" customHeight="false" outlineLevel="0" collapsed="false">
      <c r="J60" s="0" t="n">
        <v>58</v>
      </c>
      <c r="K60" s="0" t="s">
        <v>225</v>
      </c>
    </row>
    <row r="61" customFormat="false" ht="15" hidden="false" customHeight="false" outlineLevel="0" collapsed="false">
      <c r="J61" s="0" t="n">
        <v>59</v>
      </c>
      <c r="K61" s="0" t="s">
        <v>226</v>
      </c>
    </row>
    <row r="62" customFormat="false" ht="15" hidden="false" customHeight="false" outlineLevel="0" collapsed="false">
      <c r="J62" s="0" t="n">
        <v>60</v>
      </c>
      <c r="K62" s="0" t="s">
        <v>227</v>
      </c>
    </row>
    <row r="63" customFormat="false" ht="15" hidden="false" customHeight="false" outlineLevel="0" collapsed="false">
      <c r="J63" s="0" t="n">
        <v>61</v>
      </c>
      <c r="K63" s="0" t="s">
        <v>228</v>
      </c>
    </row>
    <row r="64" customFormat="false" ht="15" hidden="false" customHeight="false" outlineLevel="0" collapsed="false">
      <c r="J64" s="0" t="n">
        <v>62</v>
      </c>
      <c r="K64" s="0" t="s">
        <v>229</v>
      </c>
    </row>
    <row r="65" customFormat="false" ht="15" hidden="false" customHeight="false" outlineLevel="0" collapsed="false">
      <c r="J65" s="0" t="n">
        <v>63</v>
      </c>
      <c r="K65" s="0" t="s">
        <v>230</v>
      </c>
    </row>
    <row r="66" customFormat="false" ht="15" hidden="false" customHeight="false" outlineLevel="0" collapsed="false">
      <c r="J66" s="0" t="n">
        <v>64</v>
      </c>
      <c r="K66" s="0" t="s">
        <v>231</v>
      </c>
    </row>
    <row r="67" customFormat="false" ht="15" hidden="false" customHeight="false" outlineLevel="0" collapsed="false">
      <c r="J67" s="0" t="n">
        <v>65</v>
      </c>
      <c r="K67" s="0" t="s">
        <v>232</v>
      </c>
    </row>
    <row r="68" customFormat="false" ht="15" hidden="false" customHeight="false" outlineLevel="0" collapsed="false">
      <c r="J68" s="0" t="n">
        <v>66</v>
      </c>
      <c r="K68" s="0" t="s">
        <v>233</v>
      </c>
    </row>
    <row r="69" customFormat="false" ht="15" hidden="false" customHeight="false" outlineLevel="0" collapsed="false">
      <c r="J69" s="0" t="n">
        <v>67</v>
      </c>
      <c r="K69" s="0" t="s">
        <v>234</v>
      </c>
    </row>
    <row r="70" customFormat="false" ht="15" hidden="false" customHeight="false" outlineLevel="0" collapsed="false">
      <c r="J70" s="0" t="n">
        <v>68</v>
      </c>
      <c r="K70" s="0" t="s">
        <v>235</v>
      </c>
    </row>
    <row r="71" customFormat="false" ht="15" hidden="false" customHeight="false" outlineLevel="0" collapsed="false">
      <c r="J71" s="0" t="n">
        <v>69</v>
      </c>
      <c r="K71" s="0" t="s">
        <v>236</v>
      </c>
    </row>
    <row r="72" customFormat="false" ht="15" hidden="false" customHeight="false" outlineLevel="0" collapsed="false">
      <c r="J72" s="0" t="n">
        <v>70</v>
      </c>
      <c r="K72" s="0" t="s">
        <v>237</v>
      </c>
    </row>
    <row r="73" customFormat="false" ht="15" hidden="false" customHeight="false" outlineLevel="0" collapsed="false">
      <c r="J73" s="0" t="n">
        <v>71</v>
      </c>
      <c r="K73" s="0" t="s">
        <v>238</v>
      </c>
    </row>
    <row r="74" customFormat="false" ht="15" hidden="false" customHeight="false" outlineLevel="0" collapsed="false">
      <c r="J74" s="0" t="n">
        <v>72</v>
      </c>
      <c r="K74" s="0" t="s">
        <v>239</v>
      </c>
    </row>
    <row r="75" customFormat="false" ht="15" hidden="false" customHeight="false" outlineLevel="0" collapsed="false">
      <c r="J75" s="0" t="n">
        <v>73</v>
      </c>
      <c r="K75" s="0" t="s">
        <v>240</v>
      </c>
    </row>
    <row r="76" customFormat="false" ht="15" hidden="false" customHeight="false" outlineLevel="0" collapsed="false">
      <c r="J76" s="0" t="n">
        <v>74</v>
      </c>
      <c r="K76" s="0" t="s">
        <v>241</v>
      </c>
    </row>
    <row r="77" customFormat="false" ht="15" hidden="false" customHeight="false" outlineLevel="0" collapsed="false">
      <c r="J77" s="0" t="n">
        <v>75</v>
      </c>
      <c r="K77" s="0" t="s">
        <v>242</v>
      </c>
    </row>
    <row r="78" customFormat="false" ht="15" hidden="false" customHeight="false" outlineLevel="0" collapsed="false">
      <c r="J78" s="0" t="n">
        <v>76</v>
      </c>
      <c r="K78" s="0" t="s">
        <v>243</v>
      </c>
    </row>
    <row r="79" customFormat="false" ht="15" hidden="false" customHeight="false" outlineLevel="0" collapsed="false">
      <c r="J79" s="0" t="n">
        <v>77</v>
      </c>
      <c r="K79" s="0" t="s">
        <v>244</v>
      </c>
    </row>
    <row r="80" customFormat="false" ht="15" hidden="false" customHeight="false" outlineLevel="0" collapsed="false">
      <c r="J80" s="0" t="n">
        <v>78</v>
      </c>
      <c r="K80" s="0" t="s">
        <v>245</v>
      </c>
    </row>
    <row r="81" customFormat="false" ht="15" hidden="false" customHeight="false" outlineLevel="0" collapsed="false">
      <c r="J81" s="0" t="n">
        <v>79</v>
      </c>
      <c r="K81" s="0" t="s">
        <v>246</v>
      </c>
    </row>
    <row r="82" customFormat="false" ht="15" hidden="false" customHeight="false" outlineLevel="0" collapsed="false">
      <c r="J82" s="0" t="n">
        <v>80</v>
      </c>
      <c r="K82" s="0" t="s">
        <v>247</v>
      </c>
    </row>
    <row r="83" customFormat="false" ht="15" hidden="false" customHeight="false" outlineLevel="0" collapsed="false">
      <c r="J83" s="0" t="n">
        <v>81</v>
      </c>
      <c r="K83" s="0" t="s">
        <v>248</v>
      </c>
    </row>
    <row r="84" customFormat="false" ht="15" hidden="false" customHeight="false" outlineLevel="0" collapsed="false">
      <c r="J84" s="0" t="n">
        <v>82</v>
      </c>
      <c r="K84" s="0" t="s">
        <v>249</v>
      </c>
    </row>
    <row r="85" customFormat="false" ht="15" hidden="false" customHeight="false" outlineLevel="0" collapsed="false">
      <c r="J85" s="0" t="n">
        <v>83</v>
      </c>
      <c r="K85" s="0" t="s">
        <v>250</v>
      </c>
    </row>
    <row r="86" customFormat="false" ht="15" hidden="false" customHeight="false" outlineLevel="0" collapsed="false">
      <c r="J86" s="0" t="n">
        <v>84</v>
      </c>
      <c r="K86" s="0" t="s">
        <v>251</v>
      </c>
    </row>
    <row r="87" customFormat="false" ht="15" hidden="false" customHeight="false" outlineLevel="0" collapsed="false">
      <c r="J87" s="0" t="n">
        <v>85</v>
      </c>
      <c r="K87" s="0" t="s">
        <v>252</v>
      </c>
    </row>
    <row r="88" customFormat="false" ht="15" hidden="false" customHeight="false" outlineLevel="0" collapsed="false">
      <c r="J88" s="0" t="n">
        <v>86</v>
      </c>
      <c r="K88" s="0" t="s">
        <v>253</v>
      </c>
    </row>
    <row r="89" customFormat="false" ht="15" hidden="false" customHeight="false" outlineLevel="0" collapsed="false">
      <c r="J89" s="0" t="n">
        <v>87</v>
      </c>
      <c r="K89" s="0" t="s">
        <v>254</v>
      </c>
    </row>
    <row r="90" customFormat="false" ht="15" hidden="false" customHeight="false" outlineLevel="0" collapsed="false">
      <c r="J90" s="0" t="n">
        <v>88</v>
      </c>
      <c r="K90" s="0" t="s">
        <v>255</v>
      </c>
    </row>
    <row r="91" customFormat="false" ht="15" hidden="false" customHeight="false" outlineLevel="0" collapsed="false">
      <c r="J91" s="0" t="n">
        <v>89</v>
      </c>
      <c r="K91" s="0" t="s">
        <v>256</v>
      </c>
    </row>
    <row r="92" customFormat="false" ht="15" hidden="false" customHeight="false" outlineLevel="0" collapsed="false">
      <c r="J92" s="0" t="n">
        <v>90</v>
      </c>
      <c r="K92" s="0" t="s">
        <v>257</v>
      </c>
    </row>
    <row r="93" customFormat="false" ht="15" hidden="false" customHeight="false" outlineLevel="0" collapsed="false">
      <c r="J93" s="0" t="n">
        <v>91</v>
      </c>
      <c r="K93" s="0" t="s">
        <v>258</v>
      </c>
    </row>
    <row r="94" customFormat="false" ht="15" hidden="false" customHeight="false" outlineLevel="0" collapsed="false">
      <c r="J94" s="0" t="n">
        <v>92</v>
      </c>
      <c r="K94" s="0" t="s">
        <v>259</v>
      </c>
    </row>
    <row r="95" customFormat="false" ht="15" hidden="false" customHeight="false" outlineLevel="0" collapsed="false">
      <c r="J95" s="0" t="n">
        <v>93</v>
      </c>
      <c r="K95" s="0" t="s">
        <v>260</v>
      </c>
    </row>
    <row r="96" customFormat="false" ht="15" hidden="false" customHeight="false" outlineLevel="0" collapsed="false">
      <c r="J96" s="0" t="n">
        <v>94</v>
      </c>
      <c r="K96" s="0" t="s">
        <v>261</v>
      </c>
    </row>
    <row r="97" customFormat="false" ht="15" hidden="false" customHeight="false" outlineLevel="0" collapsed="false">
      <c r="J97" s="0" t="n">
        <v>95</v>
      </c>
      <c r="K97" s="0" t="s">
        <v>262</v>
      </c>
    </row>
    <row r="98" customFormat="false" ht="15" hidden="false" customHeight="false" outlineLevel="0" collapsed="false">
      <c r="J98" s="0" t="n">
        <v>96</v>
      </c>
      <c r="K98" s="0" t="s">
        <v>263</v>
      </c>
    </row>
    <row r="99" customFormat="false" ht="15" hidden="false" customHeight="false" outlineLevel="0" collapsed="false">
      <c r="J99" s="0" t="n">
        <v>97</v>
      </c>
      <c r="K99" s="0" t="s">
        <v>264</v>
      </c>
    </row>
    <row r="100" customFormat="false" ht="15" hidden="false" customHeight="false" outlineLevel="0" collapsed="false">
      <c r="J100" s="0" t="n">
        <v>98</v>
      </c>
      <c r="K100" s="0" t="s">
        <v>265</v>
      </c>
    </row>
    <row r="101" customFormat="false" ht="15" hidden="false" customHeight="false" outlineLevel="0" collapsed="false">
      <c r="J101" s="0" t="n">
        <v>99</v>
      </c>
      <c r="K101" s="0" t="s">
        <v>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2026-09-30T16:38:44Z</dcterms:created>
  <dc:creator>Xplorexcel.com</dc:creator>
  <dc:description/>
  <dc:language>en-US</dc:language>
  <cp:lastModifiedBy/>
  <dcterms:modified xsi:type="dcterms:W3CDTF">2026-09-30T16:38:44Z</dcterms:modified>
  <cp:revision>0</cp:revision>
  <dc:subject/>
  <dc:title>Travel Expense Claim TA/DA Form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